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W:\01_R6\32_ホームページ\01_教職教育部関連ホームページ\研修の手引き\義初研　HP関係\"/>
    </mc:Choice>
  </mc:AlternateContent>
  <xr:revisionPtr revIDLastSave="0" documentId="13_ncr:1_{A422568D-F548-48D8-865F-D719C32825DA}" xr6:coauthVersionLast="36" xr6:coauthVersionMax="36" xr10:uidLastSave="{00000000-0000-0000-0000-000000000000}"/>
  <bookViews>
    <workbookView xWindow="0" yWindow="0" windowWidth="20490" windowHeight="7455" xr2:uid="{00000000-000D-0000-FFFF-FFFF00000000}"/>
  </bookViews>
  <sheets>
    <sheet name="セルフチェックのまとめ" sheetId="7" r:id="rId1"/>
    <sheet name="育成指標" sheetId="1" r:id="rId2"/>
    <sheet name="セルフチェック" sheetId="13" state="hidden" r:id="rId3"/>
    <sheet name="Graph Data" sheetId="12" state="hidden" r:id="rId4"/>
  </sheets>
  <definedNames>
    <definedName name="_xlnm.Print_Area" localSheetId="0">セルフチェックのまとめ!$B$1:$T$51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7" l="1"/>
  <c r="R8" i="7" l="1"/>
  <c r="U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U11" i="7" l="1"/>
  <c r="C391" i="12" s="1"/>
  <c r="U14" i="7"/>
  <c r="C404" i="12" s="1"/>
  <c r="U17" i="7"/>
  <c r="C403" i="12" s="1"/>
  <c r="U20" i="7"/>
  <c r="C402" i="12" s="1"/>
  <c r="U23" i="7"/>
  <c r="C401" i="12" s="1"/>
  <c r="U26" i="7"/>
  <c r="C400" i="12" s="1"/>
  <c r="U29" i="7"/>
  <c r="U32" i="7"/>
  <c r="C398" i="12" s="1"/>
  <c r="U35" i="7"/>
  <c r="C397" i="12" s="1"/>
  <c r="U38" i="7"/>
  <c r="C396" i="12" s="1"/>
  <c r="U41" i="7"/>
  <c r="C395" i="12" s="1"/>
  <c r="U44" i="7"/>
  <c r="U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07" i="12" s="1"/>
  <c r="E399" i="12"/>
  <c r="E404" i="12"/>
  <c r="X390" i="12"/>
  <c r="X734"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P527" i="12"/>
  <c r="P537" i="12"/>
  <c r="P543" i="12"/>
  <c r="P534" i="12"/>
  <c r="P532" i="12"/>
  <c r="P546" i="12"/>
  <c r="P544"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5" i="12"/>
  <c r="W720"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X748"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X8" i="7"/>
  <c r="X9" i="7"/>
  <c r="X10" i="7"/>
  <c r="X11" i="7"/>
  <c r="R44" i="7"/>
  <c r="R41" i="7"/>
  <c r="R38" i="7"/>
  <c r="R35" i="7"/>
  <c r="R32" i="7"/>
  <c r="R29" i="7"/>
  <c r="R26" i="7"/>
  <c r="R23" i="7"/>
  <c r="R20" i="7"/>
  <c r="R17" i="7"/>
  <c r="R14" i="7"/>
  <c r="R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W726" i="12" l="1"/>
  <c r="W724" i="12"/>
  <c r="W716" i="12"/>
  <c r="W721" i="12"/>
  <c r="W719" i="12"/>
  <c r="X752" i="12"/>
  <c r="X743" i="12"/>
  <c r="X755" i="12"/>
  <c r="X736" i="12"/>
  <c r="X745" i="12"/>
  <c r="X732" i="12"/>
  <c r="X739" i="12"/>
  <c r="X754" i="12"/>
  <c r="X738" i="12"/>
  <c r="X753" i="12"/>
  <c r="X737" i="12"/>
  <c r="X746" i="12"/>
  <c r="X730" i="12"/>
  <c r="X751" i="12"/>
  <c r="X735" i="12"/>
  <c r="X744" i="12"/>
  <c r="X749" i="12"/>
  <c r="X733" i="12"/>
  <c r="X742" i="12"/>
  <c r="X747" i="12"/>
  <c r="X731" i="12"/>
  <c r="X740" i="12"/>
  <c r="X741" i="12"/>
  <c r="X750" i="12"/>
  <c r="W722" i="12"/>
  <c r="W714" i="12"/>
  <c r="W717" i="12"/>
  <c r="W729" i="12"/>
  <c r="W712" i="12"/>
  <c r="W715" i="12"/>
  <c r="W727" i="12"/>
  <c r="W710" i="12"/>
  <c r="W713" i="12"/>
  <c r="W725" i="12"/>
  <c r="W708" i="12"/>
  <c r="W711" i="12"/>
  <c r="W723" i="12"/>
  <c r="W706" i="12"/>
  <c r="W709" i="12"/>
  <c r="W728" i="12"/>
  <c r="W718" i="12"/>
  <c r="W70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X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S10" i="7" l="1"/>
  <c r="S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S9" i="7"/>
  <c r="S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S49" i="7"/>
  <c r="S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S45" i="7"/>
  <c r="S37" i="7"/>
  <c r="S29" i="7"/>
  <c r="S21" i="7"/>
  <c r="S48" i="7"/>
  <c r="S40" i="7"/>
  <c r="S32" i="7"/>
  <c r="S24" i="7"/>
  <c r="S16" i="7"/>
  <c r="S43" i="7"/>
  <c r="S27" i="7"/>
  <c r="S19" i="7"/>
  <c r="S11" i="7"/>
  <c r="S30" i="7"/>
  <c r="S42" i="7"/>
  <c r="S22" i="7"/>
  <c r="S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S41" i="7"/>
  <c r="S33" i="7"/>
  <c r="S25" i="7"/>
  <c r="S17" i="7"/>
  <c r="S44" i="7"/>
  <c r="S36" i="7"/>
  <c r="S28" i="7"/>
  <c r="S20" i="7"/>
  <c r="S12" i="7"/>
  <c r="S47" i="7"/>
  <c r="S39" i="7"/>
  <c r="S31" i="7"/>
  <c r="S23" i="7"/>
  <c r="S15" i="7"/>
  <c r="S46" i="7"/>
  <c r="S14" i="7"/>
  <c r="S26" i="7"/>
  <c r="S38" i="7"/>
  <c r="S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<sst xmlns="http://schemas.openxmlformats.org/spreadsheetml/2006/main" count="467" uniqueCount="446">
  <si>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</si>
  <si>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</si>
  <si>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</si>
  <si>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</si>
  <si>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</si>
  <si>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</si>
  <si>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</si>
  <si>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</si>
  <si>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</si>
  <si>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</si>
  <si>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</si>
  <si>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</si>
  <si>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</si>
  <si>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</si>
  <si>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</si>
  <si>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</si>
  <si>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</si>
  <si>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</si>
  <si>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</si>
  <si>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</si>
  <si>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</si>
  <si>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</si>
  <si>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</si>
  <si>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</si>
  <si>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</si>
  <si>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</si>
  <si>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</si>
  <si>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教材研究（Plan）</t>
  </si>
  <si>
    <t>指導方法（Do)</t>
  </si>
  <si>
    <t>学習評価（Check-Action）</t>
  </si>
  <si>
    <t>・教科会や学年会で教材研究を行う時間を確保するとともに、教材研究の仕方を学校全体で揃える。</t>
  </si>
  <si>
    <t>・校内で互いに授業を見合う機会を設定し、創意工夫に基づく指導方法の不断の見直しに学校全体で取り組む。</t>
  </si>
  <si>
    <t>・様々な教育活動で行われている学習評価を関連付け、学校全体の学習の成果を的確に捉え、教育課程の改善に生かす。</t>
  </si>
  <si>
    <t>・個々の児童生徒の学びの特性や状況に応じ、既得の知識や技能を活用して課題を解決する学習過程を構想する。</t>
  </si>
  <si>
    <t>・学習指導と生徒指導の両面から児童生徒の学びを捉え、対話的な関わりを通して、児童生徒がメタ認知能力を発揮しながら「学びに向かう力」を高めていくようにする。</t>
  </si>
  <si>
    <t>・「パフォーマンス評価」や「ポートフォリオ評価」など、多様な評価方法を用いて児童生徒の学びの深まりを把握し、学習・指導の改善に生かす。</t>
  </si>
  <si>
    <t>幅広い教養と教科等の専門的な知識・技能を持ち、柔軟に対応することができる人</t>
  </si>
  <si>
    <t>〈生徒指導〉</t>
  </si>
  <si>
    <t>個への指導</t>
  </si>
  <si>
    <t>集団における指導</t>
  </si>
  <si>
    <t>ＩＣＴ活用</t>
  </si>
  <si>
    <t>インクルーシブな教育</t>
  </si>
  <si>
    <t>・児童生徒の状況を日常的に把握し、適時性のある指導方針を示したり、ケース会議の充実を図ったりして、学校全体の生徒指導をリードする。</t>
  </si>
  <si>
    <t>・自らの実践を通して、校内における望ましい集団づくりをリードする。</t>
  </si>
  <si>
    <t>・教職員のＩＣＴ活用指導力を把握し、校内研修を計画的に行ったり、一人一人の実態にあった研修の内容や方法をアドバイスしたりして、教職員の指導力を高める。</t>
  </si>
  <si>
    <t>・長いスパンでの児童生徒の育ちを見通し、関係者をコーディネートして適切な支援を行うとともに、事例検討会等を通し、同僚をリードして共に専門性を高める。</t>
  </si>
  <si>
    <t>・コーチングスキルを身に付け、児童生徒自身の主体的な判断や自己決定を促すなど、一人一人のキャリア形成につながる指導に努める。</t>
  </si>
  <si>
    <t>・様々な教育活動との関連付けを図り、児童生徒の生活や学習の基盤としての集団の機能を高める。</t>
  </si>
  <si>
    <t>・共生社会の実現を目指すインクルーシブな教育の理念に基づき、多様性を認め共に成長する集団づくりに、同僚と協働して取り組む。</t>
  </si>
  <si>
    <t>・関係機関との連携を強化するとともに、教職員一人一人の役割を明確にした校内指導体制を構築し、その推進にあたる。（次・管）</t>
  </si>
  <si>
    <t>・集団生活を送る上でのルールづくり、人間関係づくりを通して、児童生徒の社会的スキルを高める。
・自発的・自治的な活動を重視し、児童生徒の集団への所属感や連帯感、問題解決力を高める。</t>
  </si>
  <si>
    <t>・児童生徒が所属する校内の様々な集団の状況を把握し、学校全体で改善・向上に取り組む。（次・管）</t>
  </si>
  <si>
    <t>生徒指導</t>
    <rPh sb="0" eb="2">
      <t>セイト</t>
    </rPh>
    <rPh sb="2" eb="4">
      <t>シドウ</t>
    </rPh>
    <phoneticPr fontId="5"/>
  </si>
  <si>
    <t>現代的な諸課題への対応</t>
  </si>
  <si>
    <t>実務指標</t>
    <rPh sb="0" eb="2">
      <t>ジツム</t>
    </rPh>
    <rPh sb="2" eb="4">
      <t>シヒョウ</t>
    </rPh>
    <phoneticPr fontId="5"/>
  </si>
  <si>
    <t>セルフマネジメント</t>
  </si>
  <si>
    <t>チームマネジメント</t>
  </si>
  <si>
    <t>危機管理</t>
  </si>
  <si>
    <t>学習指導</t>
    <rPh sb="0" eb="2">
      <t>ガクシュウ</t>
    </rPh>
    <rPh sb="2" eb="4">
      <t>シドウ</t>
    </rPh>
    <phoneticPr fontId="5"/>
  </si>
  <si>
    <t>経験や研修を積むことで高めていく資質能力</t>
    <phoneticPr fontId="5"/>
  </si>
  <si>
    <t>資質能力を支えるスキル</t>
    <rPh sb="0" eb="2">
      <t>シシツ</t>
    </rPh>
    <rPh sb="2" eb="4">
      <t>ノウリョク</t>
    </rPh>
    <rPh sb="5" eb="6">
      <t>ササ</t>
    </rPh>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</si>
  <si>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</si>
  <si>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</si>
  <si>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</si>
  <si>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</si>
  <si>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</si>
  <si>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</si>
  <si>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</si>
  <si>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</si>
  <si>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</si>
  <si>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</si>
  <si>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</si>
  <si>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</si>
  <si>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</si>
  <si>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</si>
  <si>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</si>
  <si>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</si>
  <si>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</si>
  <si>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</si>
  <si>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</si>
  <si>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</si>
  <si>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</si>
  <si>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</si>
  <si>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</si>
  <si>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</si>
  <si>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</si>
  <si>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</si>
  <si>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</si>
  <si>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</si>
  <si>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</si>
  <si>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</si>
  <si>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</si>
  <si>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</si>
  <si>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</si>
  <si>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</si>
  <si>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</si>
  <si>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</si>
  <si>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</si>
  <si>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</si>
  <si>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</si>
  <si>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</si>
  <si>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</si>
  <si>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</si>
  <si>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</si>
  <si>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</si>
  <si>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</si>
  <si>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</si>
  <si>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</si>
  <si>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</si>
  <si>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</si>
  <si>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</si>
  <si>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</si>
  <si>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</si>
  <si>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</si>
  <si>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</si>
  <si>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</si>
  <si>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</si>
  <si>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</si>
  <si>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</si>
  <si>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</si>
  <si>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</si>
  <si>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</si>
  <si>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</si>
  <si>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</si>
  <si>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</si>
  <si>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</si>
  <si>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</si>
  <si>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</si>
  <si>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</si>
  <si>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</si>
  <si>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</si>
  <si>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</si>
  <si>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</si>
  <si>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</si>
  <si>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</si>
  <si>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</si>
  <si>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</si>
  <si>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</si>
  <si>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</si>
  <si>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</si>
  <si>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</si>
  <si>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</si>
  <si>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</si>
  <si>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</si>
  <si>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</si>
  <si>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</si>
  <si>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</si>
  <si>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</si>
  <si>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</si>
  <si>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</si>
  <si>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</si>
  <si>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</si>
  <si>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</si>
  <si>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</si>
  <si>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</si>
  <si>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</si>
  <si>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</si>
  <si>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</si>
  <si>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</si>
  <si>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</si>
  <si>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</si>
  <si>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</si>
  <si>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教材研究
（Plan）</t>
    <phoneticPr fontId="5"/>
  </si>
  <si>
    <t>学習評価
（Check-Action）</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</si>
  <si>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</si>
  <si>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</si>
  <si>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</si>
  <si>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</si>
  <si>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</si>
  <si>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</si>
  <si>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</si>
  <si>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</si>
  <si>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</si>
  <si>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</si>
  <si>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</si>
  <si>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⑦＜教材研究＞</t>
    <phoneticPr fontId="5"/>
  </si>
  <si>
    <t>児童生徒が「思考力・表現力・判断力等」を高めていく単元を構想している。</t>
  </si>
  <si>
    <t>⑧＜学習指導＞指導方法</t>
  </si>
  <si>
    <t>校内で互いに授業を見合う機会を設定している。</t>
  </si>
  <si>
    <t>⑨＜学習指導＞学習評価</t>
  </si>
  <si>
    <t>評価の工夫改善を計画的・継続的に行うための校内の組織体制を構築している。</t>
  </si>
  <si>
    <t>学年や校種を越えて児童生徒の学習成果を円滑に接続するための取組を行っている。</t>
  </si>
  <si>
    <t>多様な評価方法を児童生徒の実態や単元や題材等に応じて効果的に活用している。</t>
  </si>
  <si>
    <t>⑩＜個への指導＞</t>
    <phoneticPr fontId="5"/>
  </si>
  <si>
    <t>＜生徒指導＞集団における指導</t>
  </si>
  <si>
    <t>＜現代的な諸課題への対応＞ICT活用</t>
  </si>
  <si>
    <t>＜現代的な諸課題への対応＞インクルーシブな教育</t>
  </si>
  <si>
    <t>⑭＜現代的な諸課題への対応＞ＰＢＬ</t>
  </si>
  <si>
    <t>年間の指導計画や、実施状況及び学習効果について不断に点検・見直しを行い、校内における学びの充実につなげている。</t>
  </si>
  <si>
    <t>教材研究やカリキュラム開発に取り組むことができるように環境整備を行っている。</t>
  </si>
  <si>
    <t>学校や地域の特色を生かしたカリキュラムを編成している。</t>
  </si>
  <si>
    <t>学習指導について同僚に適切な支援・助言をしている。</t>
  </si>
  <si>
    <t>基礎的・基本的な「知識・技能」を確実に身に付ける授業をしている。</t>
  </si>
  <si>
    <t>「児童生徒」「教材」「問題解決の過程」をバランスよく理解して授業づくりをしている。</t>
  </si>
  <si>
    <t>教育課程の編成・実施・評価・改善を行う一連のＰＤＣＡサイクルを行っている。</t>
  </si>
  <si>
    <t>「主体的・対話的で深い学び」の視点から授業改善に取り組んでいる。</t>
  </si>
  <si>
    <t>「ねらいを明確に」「めりはりをつけて」「ねらいの達成を見とどけて」の３観点を意識した授業を行っている。</t>
  </si>
  <si>
    <t>コミュニケーションや基本的なカウンセリングなどの技法を身に付けている（身に付けようとしている）。</t>
  </si>
  <si>
    <t>学年会や職員会などで児童生徒の話をしている。</t>
  </si>
  <si>
    <r>
      <rPr>
        <sz val="9"/>
        <color theme="1"/>
        <rFont val="ＭＳ ゴシック"/>
        <family val="3"/>
        <charset val="128"/>
      </rPr>
      <t>Ａ　高い倫理観と使命感及び確かな子ども理解</t>
    </r>
    <r>
      <rPr>
        <sz val="8"/>
        <color theme="1"/>
        <rFont val="ＭＳ ゴシック"/>
        <family val="3"/>
        <charset val="128"/>
      </rPr>
      <t>　①社会の秩序と規律を遵守し、信頼される存在　②教員としての責務の自覚　③子どもに関する確かな科学的知見と深い人間愛　</t>
    </r>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</si>
  <si>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r>
      <rPr>
        <sz val="9"/>
        <color theme="1"/>
        <rFont val="ＭＳ ゴシック"/>
        <family val="3"/>
        <charset val="128"/>
      </rPr>
      <t>Ｂ　確かな人権意識と共感力</t>
    </r>
    <r>
      <rPr>
        <sz val="8"/>
        <color theme="1"/>
        <rFont val="ＭＳ ゴシック"/>
        <family val="3"/>
        <charset val="128"/>
      </rPr>
      <t>　
①全ての人の人権を尊重する態度　②児童生徒や保護者の思いを感じ取る力</t>
    </r>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</si>
  <si>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</si>
  <si>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</si>
  <si>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</si>
  <si>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</si>
  <si>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</si>
  <si>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</si>
  <si>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</si>
  <si>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</si>
  <si>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</si>
  <si>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</si>
  <si>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</si>
  <si>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</si>
  <si>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</si>
  <si>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</si>
  <si>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</si>
  <si>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</si>
  <si>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</si>
  <si>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</si>
  <si>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</si>
  <si>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</si>
  <si>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</si>
  <si>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</si>
  <si>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</si>
  <si>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</si>
  <si>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</si>
  <si>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</si>
  <si>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</si>
  <si>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</si>
  <si>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</si>
  <si>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</si>
  <si>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</si>
  <si>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</si>
  <si>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</si>
  <si>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</si>
  <si>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</si>
  <si>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</si>
  <si>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</si>
  <si>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</si>
  <si>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r>
      <t>E</t>
    </r>
    <r>
      <rPr>
        <b/>
        <sz val="8"/>
        <color theme="1"/>
        <rFont val="Arial"/>
        <family val="2"/>
      </rPr>
      <t>8</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</si>
  <si>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</si>
  <si>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</si>
  <si>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</si>
  <si>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学校全体の指導方法の質を高める指導・助言を行っている。</t>
    <phoneticPr fontId="5"/>
  </si>
  <si>
    <t>適応に課題を抱えている児童生徒に、置かれている背景をふまえながら、次の一歩を踏み出せるような支援をすることを心がけている。</t>
    <rPh sb="17" eb="18">
      <t>オ</t>
    </rPh>
    <rPh sb="23" eb="25">
      <t>ハイケイ</t>
    </rPh>
    <rPh sb="33" eb="34">
      <t>ツギ</t>
    </rPh>
    <rPh sb="35" eb="37">
      <t>イッポ</t>
    </rPh>
    <rPh sb="38" eb="39">
      <t>フ</t>
    </rPh>
    <rPh sb="40" eb="41">
      <t>ダ</t>
    </rPh>
    <rPh sb="46" eb="48">
      <t>シエン</t>
    </rPh>
    <rPh sb="54" eb="55">
      <t>ココロ</t>
    </rPh>
    <phoneticPr fontId="5"/>
  </si>
  <si>
    <t>児童生徒の社会的スキルの向上を目指し、集団生活の中でのルールづくりや、人間関係づくりの活動を行っている。</t>
    <rPh sb="0" eb="2">
      <t>ジドウ</t>
    </rPh>
    <rPh sb="2" eb="4">
      <t>セイト</t>
    </rPh>
    <rPh sb="5" eb="8">
      <t>シャカイテキ</t>
    </rPh>
    <rPh sb="12" eb="14">
      <t>コウジョウ</t>
    </rPh>
    <rPh sb="15" eb="17">
      <t>メザ</t>
    </rPh>
    <rPh sb="19" eb="21">
      <t>シュウダン</t>
    </rPh>
    <rPh sb="21" eb="23">
      <t>セイカツ</t>
    </rPh>
    <rPh sb="24" eb="25">
      <t>ナカ</t>
    </rPh>
    <rPh sb="35" eb="37">
      <t>ニンゲン</t>
    </rPh>
    <rPh sb="37" eb="39">
      <t>カンケイ</t>
    </rPh>
    <rPh sb="43" eb="45">
      <t>カツドウ</t>
    </rPh>
    <rPh sb="46" eb="47">
      <t>オコナ</t>
    </rPh>
    <phoneticPr fontId="5"/>
  </si>
  <si>
    <t>児童生徒一人一人を理解し、個に応じた役割をもたせている。</t>
    <rPh sb="4" eb="6">
      <t>ヒトリ</t>
    </rPh>
    <rPh sb="6" eb="8">
      <t>ヒトリ</t>
    </rPh>
    <rPh sb="9" eb="11">
      <t>リカイ</t>
    </rPh>
    <rPh sb="13" eb="14">
      <t>コ</t>
    </rPh>
    <rPh sb="15" eb="16">
      <t>オウ</t>
    </rPh>
    <rPh sb="18" eb="20">
      <t>ヤクワリ</t>
    </rPh>
    <phoneticPr fontId="5"/>
  </si>
  <si>
    <t>集団の目標を達成するため、それぞれの役割を担ったり、自分たちの力で問題解決を行ったりできるよう指導している。</t>
    <rPh sb="0" eb="2">
      <t>シュウダン</t>
    </rPh>
    <rPh sb="3" eb="5">
      <t>モクヒョウ</t>
    </rPh>
    <rPh sb="6" eb="8">
      <t>タッセイ</t>
    </rPh>
    <rPh sb="18" eb="20">
      <t>ヤクワリ</t>
    </rPh>
    <rPh sb="21" eb="22">
      <t>ニナ</t>
    </rPh>
    <rPh sb="26" eb="28">
      <t>ジブン</t>
    </rPh>
    <rPh sb="31" eb="32">
      <t>チカラ</t>
    </rPh>
    <rPh sb="33" eb="35">
      <t>モンダイ</t>
    </rPh>
    <rPh sb="35" eb="37">
      <t>カイケツ</t>
    </rPh>
    <rPh sb="38" eb="39">
      <t>オコナ</t>
    </rPh>
    <rPh sb="47" eb="49">
      <t>シドウ</t>
    </rPh>
    <phoneticPr fontId="5"/>
  </si>
  <si>
    <t>一人一人の児童生徒が安心して個性を発揮することができるよう意識しながら、集団づくりを行っている。</t>
    <rPh sb="5" eb="7">
      <t>ジドウ</t>
    </rPh>
    <rPh sb="7" eb="9">
      <t>セイト</t>
    </rPh>
    <rPh sb="10" eb="12">
      <t>アンシン</t>
    </rPh>
    <rPh sb="14" eb="16">
      <t>コセイ</t>
    </rPh>
    <rPh sb="17" eb="19">
      <t>ハッキ</t>
    </rPh>
    <rPh sb="29" eb="31">
      <t>イシキ</t>
    </rPh>
    <rPh sb="36" eb="38">
      <t>シュウダン</t>
    </rPh>
    <rPh sb="42" eb="43">
      <t>オコナ</t>
    </rPh>
    <phoneticPr fontId="5"/>
  </si>
  <si>
    <t>様々な教育活動を、生徒指導的な視点でとらえ、集団の機能を高める指導と結び付けている。</t>
    <rPh sb="0" eb="2">
      <t>サマザマ</t>
    </rPh>
    <rPh sb="3" eb="5">
      <t>キョウイク</t>
    </rPh>
    <rPh sb="5" eb="7">
      <t>カツドウ</t>
    </rPh>
    <rPh sb="9" eb="11">
      <t>セイト</t>
    </rPh>
    <rPh sb="11" eb="14">
      <t>シドウテキ</t>
    </rPh>
    <rPh sb="15" eb="17">
      <t>シテン</t>
    </rPh>
    <rPh sb="22" eb="24">
      <t>シュウダン</t>
    </rPh>
    <rPh sb="25" eb="27">
      <t>キノウ</t>
    </rPh>
    <rPh sb="28" eb="29">
      <t>タカ</t>
    </rPh>
    <rPh sb="31" eb="33">
      <t>シドウ</t>
    </rPh>
    <rPh sb="34" eb="35">
      <t>ムス</t>
    </rPh>
    <rPh sb="36" eb="37">
      <t>ツ</t>
    </rPh>
    <phoneticPr fontId="5"/>
  </si>
  <si>
    <t>児童生徒が互いに理解・信頼し合い、自己の存在感を感じることができる望ましい集団づくりの実践例を校内に示している。</t>
    <rPh sb="0" eb="2">
      <t>ジドウ</t>
    </rPh>
    <rPh sb="2" eb="4">
      <t>セイト</t>
    </rPh>
    <rPh sb="5" eb="6">
      <t>タガ</t>
    </rPh>
    <rPh sb="8" eb="10">
      <t>リカイ</t>
    </rPh>
    <rPh sb="11" eb="13">
      <t>シンライ</t>
    </rPh>
    <rPh sb="14" eb="15">
      <t>ア</t>
    </rPh>
    <rPh sb="17" eb="19">
      <t>ジコ</t>
    </rPh>
    <rPh sb="20" eb="23">
      <t>ソンザイカン</t>
    </rPh>
    <rPh sb="24" eb="25">
      <t>カン</t>
    </rPh>
    <rPh sb="33" eb="34">
      <t>ノゾ</t>
    </rPh>
    <rPh sb="37" eb="39">
      <t>シュウダン</t>
    </rPh>
    <rPh sb="43" eb="45">
      <t>ジッセン</t>
    </rPh>
    <rPh sb="45" eb="46">
      <t>レイ</t>
    </rPh>
    <rPh sb="47" eb="49">
      <t>コウナイ</t>
    </rPh>
    <rPh sb="50" eb="51">
      <t>シメ</t>
    </rPh>
    <phoneticPr fontId="5"/>
  </si>
  <si>
    <t>計画的・組織的に集団理解や対応を行うための施策や、チームによる対応のためのコーディネートをしている。</t>
    <rPh sb="0" eb="3">
      <t>ケイカクテキ</t>
    </rPh>
    <rPh sb="4" eb="7">
      <t>ソシキテキ</t>
    </rPh>
    <rPh sb="8" eb="10">
      <t>シュウダン</t>
    </rPh>
    <rPh sb="10" eb="12">
      <t>リカイ</t>
    </rPh>
    <rPh sb="13" eb="15">
      <t>タイオウ</t>
    </rPh>
    <rPh sb="16" eb="17">
      <t>オコナ</t>
    </rPh>
    <rPh sb="21" eb="23">
      <t>シサク</t>
    </rPh>
    <rPh sb="31" eb="33">
      <t>タイオウ</t>
    </rPh>
    <phoneticPr fontId="5"/>
  </si>
  <si>
    <t>生徒指導の方向性を教員が共通理解し、連携した指導ができるよう推進するとともに、児童生徒にも分かるように示している。</t>
    <rPh sb="5" eb="8">
      <t>ホウコウセイ</t>
    </rPh>
    <rPh sb="9" eb="11">
      <t>キョウイン</t>
    </rPh>
    <rPh sb="12" eb="14">
      <t>キョウツウ</t>
    </rPh>
    <rPh sb="14" eb="16">
      <t>リカイ</t>
    </rPh>
    <rPh sb="18" eb="20">
      <t>レンケイ</t>
    </rPh>
    <rPh sb="22" eb="24">
      <t>シドウ</t>
    </rPh>
    <rPh sb="30" eb="32">
      <t>スイシン</t>
    </rPh>
    <rPh sb="39" eb="41">
      <t>ジドウ</t>
    </rPh>
    <rPh sb="41" eb="43">
      <t>セイト</t>
    </rPh>
    <rPh sb="45" eb="46">
      <t>ワ</t>
    </rPh>
    <rPh sb="51" eb="52">
      <t>シメ</t>
    </rPh>
    <phoneticPr fontId="5"/>
  </si>
  <si>
    <t>生徒指導がより効果的に行われるような視点で、学校運営を見直している。</t>
    <rPh sb="7" eb="10">
      <t>コウカテキ</t>
    </rPh>
    <rPh sb="11" eb="12">
      <t>オコナ</t>
    </rPh>
    <rPh sb="18" eb="20">
      <t>シテン</t>
    </rPh>
    <rPh sb="22" eb="24">
      <t>ガッコウ</t>
    </rPh>
    <rPh sb="24" eb="26">
      <t>ウンエイ</t>
    </rPh>
    <rPh sb="27" eb="29">
      <t>ミナオ</t>
    </rPh>
    <phoneticPr fontId="5"/>
  </si>
  <si>
    <t>合理的配慮について基本的な考え方を理解し、特別支援教育コーディネーター等と相談しながら、個に応じた合理的配慮を行うことができる。</t>
    <rPh sb="0" eb="3">
      <t>ゴウリテキ</t>
    </rPh>
    <rPh sb="3" eb="5">
      <t>ハイリョ</t>
    </rPh>
    <rPh sb="9" eb="12">
      <t>キホンテキ</t>
    </rPh>
    <rPh sb="13" eb="14">
      <t>カンガ</t>
    </rPh>
    <rPh sb="15" eb="16">
      <t>カタ</t>
    </rPh>
    <rPh sb="17" eb="19">
      <t>リカイ</t>
    </rPh>
    <rPh sb="21" eb="23">
      <t>トクベツ</t>
    </rPh>
    <rPh sb="23" eb="25">
      <t>シエン</t>
    </rPh>
    <rPh sb="25" eb="27">
      <t>キョウイク</t>
    </rPh>
    <rPh sb="35" eb="36">
      <t>トウ</t>
    </rPh>
    <rPh sb="37" eb="39">
      <t>ソウダン</t>
    </rPh>
    <rPh sb="44" eb="45">
      <t>コ</t>
    </rPh>
    <rPh sb="46" eb="47">
      <t>オウ</t>
    </rPh>
    <rPh sb="49" eb="52">
      <t>ゴウリテキ</t>
    </rPh>
    <rPh sb="52" eb="54">
      <t>ハイリョ</t>
    </rPh>
    <rPh sb="55" eb="56">
      <t>オコナ</t>
    </rPh>
    <phoneticPr fontId="5"/>
  </si>
  <si>
    <t>「全員が力を発揮し、認め合う学級づくり」等を行いながら、授業のユニバーサルデザイン化に取り組んでいる。</t>
    <rPh sb="1" eb="3">
      <t>ゼンイン</t>
    </rPh>
    <rPh sb="4" eb="5">
      <t>チカラ</t>
    </rPh>
    <rPh sb="6" eb="8">
      <t>ハッキ</t>
    </rPh>
    <rPh sb="10" eb="11">
      <t>ミト</t>
    </rPh>
    <rPh sb="12" eb="13">
      <t>ア</t>
    </rPh>
    <rPh sb="14" eb="16">
      <t>ガッキュウ</t>
    </rPh>
    <rPh sb="20" eb="21">
      <t>トウ</t>
    </rPh>
    <rPh sb="22" eb="23">
      <t>オコナ</t>
    </rPh>
    <rPh sb="28" eb="30">
      <t>ジュギョウ</t>
    </rPh>
    <rPh sb="41" eb="42">
      <t>カ</t>
    </rPh>
    <rPh sb="43" eb="44">
      <t>ト</t>
    </rPh>
    <rPh sb="45" eb="46">
      <t>ク</t>
    </rPh>
    <phoneticPr fontId="5"/>
  </si>
  <si>
    <t>校内の学習環境の改善、指導・支援等について同僚へ助言、自分の実践の発信等を通して、校内の特別支援教育をリードしている。</t>
    <rPh sb="0" eb="2">
      <t>コウナイ</t>
    </rPh>
    <rPh sb="3" eb="5">
      <t>ガクシュウ</t>
    </rPh>
    <rPh sb="5" eb="7">
      <t>カンキョウ</t>
    </rPh>
    <rPh sb="8" eb="10">
      <t>カイゼン</t>
    </rPh>
    <rPh sb="11" eb="13">
      <t>シドウ</t>
    </rPh>
    <rPh sb="14" eb="16">
      <t>シエン</t>
    </rPh>
    <rPh sb="16" eb="17">
      <t>トウ</t>
    </rPh>
    <rPh sb="21" eb="23">
      <t>ドウリョウ</t>
    </rPh>
    <rPh sb="24" eb="26">
      <t>ジョゲン</t>
    </rPh>
    <rPh sb="27" eb="29">
      <t>ジブン</t>
    </rPh>
    <rPh sb="30" eb="32">
      <t>ジッセン</t>
    </rPh>
    <rPh sb="33" eb="35">
      <t>ハッシン</t>
    </rPh>
    <rPh sb="35" eb="36">
      <t>トウ</t>
    </rPh>
    <rPh sb="37" eb="38">
      <t>トオ</t>
    </rPh>
    <rPh sb="41" eb="43">
      <t>コウナイ</t>
    </rPh>
    <rPh sb="44" eb="46">
      <t>トクベツ</t>
    </rPh>
    <rPh sb="46" eb="48">
      <t>シエン</t>
    </rPh>
    <rPh sb="48" eb="50">
      <t>キョウイク</t>
    </rPh>
    <phoneticPr fontId="5"/>
  </si>
  <si>
    <t>校内の役割分担を明確にし、相談や情報共有等ができる校内体制づくりをしている。</t>
    <rPh sb="3" eb="5">
      <t>ヤクワリ</t>
    </rPh>
    <rPh sb="5" eb="7">
      <t>ブンタン</t>
    </rPh>
    <rPh sb="8" eb="10">
      <t>メイカク</t>
    </rPh>
    <rPh sb="13" eb="15">
      <t>ソウダン</t>
    </rPh>
    <rPh sb="16" eb="18">
      <t>ジョウホウ</t>
    </rPh>
    <rPh sb="18" eb="20">
      <t>キョウユウ</t>
    </rPh>
    <rPh sb="20" eb="21">
      <t>トウ</t>
    </rPh>
    <rPh sb="25" eb="27">
      <t>コウナイ</t>
    </rPh>
    <rPh sb="27" eb="29">
      <t>タイセイ</t>
    </rPh>
    <phoneticPr fontId="5"/>
  </si>
  <si>
    <t>校内の教員や校外の支援者と連携して、様々な課題をチームとして解決を図る体制づくりをしている。</t>
    <rPh sb="0" eb="2">
      <t>コウナイ</t>
    </rPh>
    <rPh sb="3" eb="5">
      <t>キョウイン</t>
    </rPh>
    <rPh sb="6" eb="8">
      <t>コウガイ</t>
    </rPh>
    <rPh sb="9" eb="12">
      <t>シエンシャ</t>
    </rPh>
    <rPh sb="13" eb="15">
      <t>レンケイ</t>
    </rPh>
    <rPh sb="18" eb="20">
      <t>サマザマ</t>
    </rPh>
    <rPh sb="21" eb="23">
      <t>カダイ</t>
    </rPh>
    <rPh sb="30" eb="32">
      <t>カイケツ</t>
    </rPh>
    <rPh sb="33" eb="34">
      <t>ハカ</t>
    </rPh>
    <rPh sb="35" eb="37">
      <t>タイセイ</t>
    </rPh>
    <phoneticPr fontId="5"/>
  </si>
  <si>
    <t>校外の支援者等と連携を密にしながら、校内のインクルーシブな教育の取組や障がいの理解啓発に関する情報を地域へ発信している。</t>
    <rPh sb="0" eb="2">
      <t>コウガイ</t>
    </rPh>
    <rPh sb="3" eb="6">
      <t>シエンシャ</t>
    </rPh>
    <rPh sb="6" eb="7">
      <t>トウ</t>
    </rPh>
    <rPh sb="8" eb="10">
      <t>レンケイ</t>
    </rPh>
    <rPh sb="11" eb="12">
      <t>ミツ</t>
    </rPh>
    <rPh sb="18" eb="20">
      <t>コウナイ</t>
    </rPh>
    <rPh sb="29" eb="31">
      <t>キョウイク</t>
    </rPh>
    <rPh sb="32" eb="34">
      <t>トリクミ</t>
    </rPh>
    <rPh sb="35" eb="36">
      <t>ショウ</t>
    </rPh>
    <rPh sb="39" eb="41">
      <t>リカイ</t>
    </rPh>
    <rPh sb="41" eb="43">
      <t>ケイハツ</t>
    </rPh>
    <rPh sb="44" eb="45">
      <t>カン</t>
    </rPh>
    <rPh sb="47" eb="49">
      <t>ジョウホウ</t>
    </rPh>
    <rPh sb="50" eb="52">
      <t>チイキ</t>
    </rPh>
    <rPh sb="53" eb="55">
      <t>ハッシン</t>
    </rPh>
    <phoneticPr fontId="5"/>
  </si>
  <si>
    <t>自己の経験と同僚や支援者の意見等、様々な情報を関連付けながら、育ちを見通した適切な支援を行うことができる。</t>
    <rPh sb="0" eb="2">
      <t>ジコ</t>
    </rPh>
    <rPh sb="3" eb="5">
      <t>ケイケン</t>
    </rPh>
    <rPh sb="6" eb="8">
      <t>ドウリョウ</t>
    </rPh>
    <rPh sb="9" eb="12">
      <t>シエンシャ</t>
    </rPh>
    <rPh sb="13" eb="16">
      <t>イケントウ</t>
    </rPh>
    <rPh sb="17" eb="19">
      <t>サマザマ</t>
    </rPh>
    <rPh sb="20" eb="22">
      <t>ジョウホウ</t>
    </rPh>
    <rPh sb="23" eb="26">
      <t>カンレンヅ</t>
    </rPh>
    <rPh sb="31" eb="32">
      <t>ソダ</t>
    </rPh>
    <rPh sb="34" eb="36">
      <t>ミトオ</t>
    </rPh>
    <rPh sb="38" eb="40">
      <t>テキセツ</t>
    </rPh>
    <rPh sb="41" eb="43">
      <t>シエン</t>
    </rPh>
    <rPh sb="44" eb="45">
      <t>オコナ</t>
    </rPh>
    <phoneticPr fontId="5"/>
  </si>
  <si>
    <t>情報社会の進展に伴う、児童生徒のＩＣＴ活用の実態や状況把握に努めている。</t>
    <rPh sb="0" eb="2">
      <t>ジョウホウ</t>
    </rPh>
    <rPh sb="2" eb="4">
      <t>シャカイ</t>
    </rPh>
    <rPh sb="5" eb="7">
      <t>シンテン</t>
    </rPh>
    <rPh sb="8" eb="9">
      <t>トモナ</t>
    </rPh>
    <rPh sb="11" eb="13">
      <t>ジドウ</t>
    </rPh>
    <rPh sb="13" eb="15">
      <t>セイト</t>
    </rPh>
    <rPh sb="19" eb="21">
      <t>カツヨウ</t>
    </rPh>
    <rPh sb="22" eb="24">
      <t>ジッタイ</t>
    </rPh>
    <rPh sb="25" eb="27">
      <t>ジョウキョウ</t>
    </rPh>
    <rPh sb="27" eb="29">
      <t>ハアク</t>
    </rPh>
    <rPh sb="30" eb="31">
      <t>ツト</t>
    </rPh>
    <phoneticPr fontId="5"/>
  </si>
  <si>
    <t>児童生徒の発達段階やＩＣＴ活用の実態をもとに、具体例に基づいた情報モラルの指導を行っている。</t>
    <rPh sb="13" eb="15">
      <t>カツヨウ</t>
    </rPh>
    <rPh sb="16" eb="18">
      <t>ジッタイ</t>
    </rPh>
    <phoneticPr fontId="5"/>
  </si>
  <si>
    <t>学校の実態に応じた職員研修を計画的に行ったり、ＩＣＴ活用に関する実践の紹介をしたりしている。</t>
    <rPh sb="0" eb="2">
      <t>ガッコウ</t>
    </rPh>
    <rPh sb="3" eb="5">
      <t>ジッタイ</t>
    </rPh>
    <rPh sb="6" eb="7">
      <t>オウ</t>
    </rPh>
    <rPh sb="9" eb="11">
      <t>ショクイン</t>
    </rPh>
    <rPh sb="11" eb="13">
      <t>ケンシュウ</t>
    </rPh>
    <rPh sb="14" eb="17">
      <t>ケイカクテキ</t>
    </rPh>
    <rPh sb="18" eb="19">
      <t>オコナ</t>
    </rPh>
    <rPh sb="26" eb="28">
      <t>カツヨウ</t>
    </rPh>
    <rPh sb="29" eb="30">
      <t>カン</t>
    </rPh>
    <rPh sb="32" eb="34">
      <t>ジッセン</t>
    </rPh>
    <rPh sb="35" eb="37">
      <t>ショウカイ</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</si>
  <si>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</si>
  <si>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</si>
  <si>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</si>
  <si>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</si>
  <si>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</si>
  <si>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</si>
  <si>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人材育成の視点に立って、教員の力量向上に向け、的確な支援を行っている。</t>
  </si>
  <si>
    <t>学校の課題や方針を基に、組織を活用して生徒指導に積極的に取り組んでいる。</t>
  </si>
  <si>
    <t>観察や情報収集等により校内の様々な集団の状況を把握し、担当教員の資質のみに頼るのではなく、学校全体で対応している。</t>
  </si>
  <si>
    <t>ICTの効果的な活用ができるようカリキュラム・マネジメントを行うとともに、情報化を進めるためのロードマップを策定している。</t>
  </si>
  <si>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</si>
  <si>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</si>
  <si>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</si>
  <si>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</si>
  <si>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</si>
  <si>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</si>
  <si>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自らの専門性や経験を生かして、学校全体の指導方法の質を高めている。</t>
  </si>
  <si>
    <t>保護者や地域住民、関係機関に学校の教育姿勢を発信し、協力を求めている。</t>
  </si>
  <si>
    <t>策定したロードマップをもとに、機器の充実や研修会の実施など、実現に向けた推進をしている。</t>
  </si>
  <si>
    <t>カリキュラム・マネジメントの推進に向けて、リーダーシップを発揮し、年度ごとに改善を図っている。</t>
  </si>
  <si>
    <t>発達段階を踏まえた「情報モラル教育」の指導計画を示すことで、保護者や地域、関係機関と連携しながら指導を推進している。</t>
    <rPh sb="0" eb="2">
      <t>ハッタツ</t>
    </rPh>
    <rPh sb="2" eb="4">
      <t>ダンカイ</t>
    </rPh>
    <rPh sb="5" eb="6">
      <t>フ</t>
    </rPh>
    <rPh sb="10" eb="12">
      <t>ジョウホウ</t>
    </rPh>
    <rPh sb="15" eb="17">
      <t>キョウイク</t>
    </rPh>
    <rPh sb="19" eb="21">
      <t>シドウ</t>
    </rPh>
    <rPh sb="21" eb="23">
      <t>ケイカク</t>
    </rPh>
    <rPh sb="24" eb="25">
      <t>シメ</t>
    </rPh>
    <rPh sb="30" eb="33">
      <t>ホゴシャ</t>
    </rPh>
    <rPh sb="48" eb="50">
      <t>シドウ</t>
    </rPh>
    <rPh sb="51" eb="53">
      <t>スイシン</t>
    </rPh>
    <phoneticPr fontId="5"/>
  </si>
  <si>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</si>
  <si>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</si>
  <si>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</si>
  <si>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</si>
  <si>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日々の時間の中で、周りの同僚と学び合う時間をもっている。</t>
  </si>
  <si>
    <t>全校の児童生徒の学力や体力の向上につながる具体的な取組を提案し、学校全校で取り組める体制づくりをしている。</t>
  </si>
  <si>
    <t>学校内外の状況について日常的に実態を把握し、指導方針を明確化している。</t>
    <rPh sb="15" eb="17">
      <t>ジッタイ</t>
    </rPh>
    <rPh sb="18" eb="20">
      <t>ハアク</t>
    </rPh>
    <rPh sb="29" eb="30">
      <t>カ</t>
    </rPh>
    <phoneticPr fontId="5"/>
  </si>
  <si>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</si>
  <si>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</si>
  <si>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</si>
  <si>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</si>
  <si>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様々な教育活動で行われている学習評価を関連付け、学校全体の成果と課題を把握している。</t>
  </si>
  <si>
    <t>学級担任、教科担任に対して適切な指導や助言を行っている。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</si>
  <si>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</si>
  <si>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</si>
  <si>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</si>
  <si>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教材研究や指導方法について、同僚に助言を行っている。</t>
  </si>
  <si>
    <t>教科や学年の枠を越えて自校で育てたい資質・能力を重点化し、評価の指標や方法を示している。</t>
  </si>
  <si>
    <t>校内の関係する教員、家庭、関係機関に働きかけ、ケース会議を行っている。</t>
  </si>
  <si>
    <t>自身の力量向上のために、自己の強みと課題を明確につかもうとしている。</t>
  </si>
  <si>
    <t>発達の段階や習熟度等に応じて創意工夫を凝らした授業を計画したり、展開したりしている。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</si>
  <si>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</si>
  <si>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</si>
  <si>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同僚の相談にのるなどして、ICT活用を校内に広げる取組をしている。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</si>
  <si>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</si>
  <si>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</si>
  <si>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</si>
  <si>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</si>
  <si>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</si>
  <si>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「信州Basic」等を踏まえて、授業に必要な基本的な指導について理解している。</t>
  </si>
  <si>
    <t>学習指導要領の目標に準拠した評価の計画を立て、児童生徒一人一人の学習状況を的確に把握している。</t>
  </si>
  <si>
    <t>児童生徒の内面を共感的に理解し、一人一人を大切にしている。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</si>
  <si>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</si>
  <si>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</si>
  <si>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</si>
  <si>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</si>
  <si>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</si>
  <si>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児童生徒に対する学習評価を指導の評価として捉え、授業改善や指導の工夫に生かしている。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</si>
  <si>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</si>
  <si>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</si>
  <si>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</si>
  <si>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児童生徒が学習内容の価値や自己の高まりに気づけるよう、自己評価の場面を授業に位置付けている。</t>
    <phoneticPr fontId="5"/>
  </si>
  <si>
    <t>児童生徒のよさに気づき、本人の困った気持ちに共感しながら児童生徒の理解を深めるとともに、個別の教育支援計画・個別の指導計画を作成する意義がわかり、作成することができる。</t>
    <rPh sb="8" eb="9">
      <t>キ</t>
    </rPh>
    <rPh sb="44" eb="46">
      <t>コベツ</t>
    </rPh>
    <rPh sb="47" eb="49">
      <t>キョウイク</t>
    </rPh>
    <rPh sb="49" eb="51">
      <t>シエン</t>
    </rPh>
    <rPh sb="51" eb="53">
      <t>ケイカク</t>
    </rPh>
    <rPh sb="54" eb="56">
      <t>コベツ</t>
    </rPh>
    <rPh sb="57" eb="59">
      <t>シドウ</t>
    </rPh>
    <rPh sb="59" eb="61">
      <t>ケイカク</t>
    </rPh>
    <rPh sb="62" eb="64">
      <t>サクセイ</t>
    </rPh>
    <rPh sb="66" eb="68">
      <t>イギ</t>
    </rPh>
    <rPh sb="73" eb="75">
      <t>サクセイ</t>
    </rPh>
    <phoneticPr fontId="5"/>
  </si>
  <si>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</si>
  <si>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</si>
  <si>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</si>
  <si>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地域の人的・物的資源を積極的に活用することで、生徒が積極的に社会参画できる環境の整備に努めている。</t>
    <rPh sb="11" eb="14">
      <t>セッキョクテキ</t>
    </rPh>
    <rPh sb="23" eb="25">
      <t>セイト</t>
    </rPh>
    <rPh sb="37" eb="39">
      <t>カンキョウ</t>
    </rPh>
    <rPh sb="40" eb="42">
      <t>セイビ</t>
    </rPh>
    <rPh sb="43" eb="44">
      <t>ツト</t>
    </rPh>
    <phoneticPr fontId="5"/>
  </si>
  <si>
    <t>外部との持続的な学校支援体制を構築し、生徒が成果物を提示することで、地域の課題解決に貢献する学校づくりを実現している。</t>
    <rPh sb="0" eb="2">
      <t>ガイブ</t>
    </rPh>
    <rPh sb="4" eb="7">
      <t>ジゾクテキ</t>
    </rPh>
    <rPh sb="19" eb="21">
      <t>セイト</t>
    </rPh>
    <rPh sb="22" eb="25">
      <t>セイカブツ</t>
    </rPh>
    <rPh sb="26" eb="28">
      <t>テイジ</t>
    </rPh>
    <rPh sb="34" eb="36">
      <t>チイキ</t>
    </rPh>
    <rPh sb="42" eb="44">
      <t>コウケン</t>
    </rPh>
    <rPh sb="46" eb="48">
      <t>ガッコウ</t>
    </rPh>
    <phoneticPr fontId="5"/>
  </si>
  <si>
    <t>児童生徒に対して適切な課題を設定し、総合的な学習の時間のねらいを実現する学習活動を展開している。</t>
    <rPh sb="0" eb="2">
      <t>ジドウ</t>
    </rPh>
    <rPh sb="2" eb="4">
      <t>セイト</t>
    </rPh>
    <rPh sb="5" eb="6">
      <t>タイ</t>
    </rPh>
    <rPh sb="32" eb="34">
      <t>ジツゲン</t>
    </rPh>
    <rPh sb="36" eb="38">
      <t>ガクシュウ</t>
    </rPh>
    <rPh sb="38" eb="40">
      <t>カツドウ</t>
    </rPh>
    <phoneticPr fontId="5"/>
  </si>
  <si>
    <t>児童生徒が、実社会や実生活との関わりを重視した課題を設定し、つながりを意識した探究活動を行っている。</t>
    <rPh sb="0" eb="2">
      <t>ジドウ</t>
    </rPh>
    <rPh sb="2" eb="4">
      <t>セイト</t>
    </rPh>
    <phoneticPr fontId="5"/>
  </si>
  <si>
    <t>児童生徒が、ＩＣＴを活用して効率的な情報収集を行うとともに、言語活動を充実させて適切な課題解決策を導き出している。</t>
    <rPh sb="0" eb="2">
      <t>ジドウ</t>
    </rPh>
    <rPh sb="2" eb="4">
      <t>セイト</t>
    </rPh>
    <rPh sb="10" eb="12">
      <t>カツヨウ</t>
    </rPh>
    <phoneticPr fontId="5"/>
  </si>
  <si>
    <t>学習のねらいに応じて評価規準を設け、個々の児童生徒の学習状況を的確に把握している。</t>
    <rPh sb="21" eb="23">
      <t>ジドウ</t>
    </rPh>
    <rPh sb="23" eb="25">
      <t>セイト</t>
    </rPh>
    <phoneticPr fontId="5"/>
  </si>
  <si>
    <t>小・中学校間で情報交換したり、中高合同の課題研究発表会を実施したりする等、学校種間連携を図っている。</t>
    <rPh sb="0" eb="1">
      <t>ショウ</t>
    </rPh>
    <rPh sb="2" eb="3">
      <t>チュウ</t>
    </rPh>
    <rPh sb="3" eb="5">
      <t>ガッコウ</t>
    </rPh>
    <rPh sb="5" eb="6">
      <t>カン</t>
    </rPh>
    <rPh sb="7" eb="9">
      <t>ジョウホウ</t>
    </rPh>
    <rPh sb="9" eb="11">
      <t>コウカン</t>
    </rPh>
    <rPh sb="22" eb="24">
      <t>ケンキュウ</t>
    </rPh>
    <rPh sb="39" eb="40">
      <t>シュ</t>
    </rPh>
    <phoneticPr fontId="5"/>
  </si>
  <si>
    <t>同僚へ指導や助言をし、周囲の学ぶ意欲を高めている。</t>
    <phoneticPr fontId="5"/>
  </si>
  <si>
    <t>模擬授業を見合ったり、同じ授業を同じ内容で複数の教員が行ったりするなど、授業実践を推進するための働きかけをしている。</t>
    <rPh sb="0" eb="2">
      <t>モギ</t>
    </rPh>
    <rPh sb="2" eb="4">
      <t>ジュギョウ</t>
    </rPh>
    <rPh sb="5" eb="7">
      <t>ミア</t>
    </rPh>
    <rPh sb="11" eb="12">
      <t>オナ</t>
    </rPh>
    <rPh sb="13" eb="15">
      <t>ジュギョウ</t>
    </rPh>
    <rPh sb="16" eb="17">
      <t>オナ</t>
    </rPh>
    <rPh sb="18" eb="20">
      <t>ナイヨウ</t>
    </rPh>
    <rPh sb="21" eb="23">
      <t>フクスウ</t>
    </rPh>
    <rPh sb="24" eb="26">
      <t>キョウイン</t>
    </rPh>
    <rPh sb="27" eb="28">
      <t>オコナ</t>
    </rPh>
    <rPh sb="36" eb="38">
      <t>ジュギョウ</t>
    </rPh>
    <rPh sb="38" eb="40">
      <t>ジッセン</t>
    </rPh>
    <rPh sb="41" eb="43">
      <t>スイシン</t>
    </rPh>
    <rPh sb="48" eb="49">
      <t>ハタラ</t>
    </rPh>
    <phoneticPr fontId="5"/>
  </si>
  <si>
    <t>「素材の何に着眼し、どのように追究させればよいか」など、素材や教材化の研究の仕方を、教科会や学年会などで示している。</t>
    <rPh sb="1" eb="3">
      <t>ソザイ</t>
    </rPh>
    <rPh sb="4" eb="5">
      <t>ナニ</t>
    </rPh>
    <rPh sb="6" eb="8">
      <t>チャクガン</t>
    </rPh>
    <rPh sb="15" eb="17">
      <t>ツイキュウ</t>
    </rPh>
    <rPh sb="42" eb="44">
      <t>キョウカ</t>
    </rPh>
    <rPh sb="44" eb="45">
      <t>カイ</t>
    </rPh>
    <rPh sb="46" eb="48">
      <t>ガクネン</t>
    </rPh>
    <rPh sb="48" eb="49">
      <t>カイ</t>
    </rPh>
    <phoneticPr fontId="5"/>
  </si>
  <si>
    <t>地域コミュニティの拠点としての学校づくり</t>
    <phoneticPr fontId="5"/>
  </si>
  <si>
    <t>インクルーシブな教育</t>
    <phoneticPr fontId="5"/>
  </si>
  <si>
    <t>① 地域社会の発展に主体的に寄与する力
② 郷土を愛し、地域の自然、歴史、文化およびそこに住む人々を尊重する態度</t>
    <phoneticPr fontId="5"/>
  </si>
  <si>
    <t>〈学習指導〉</t>
    <phoneticPr fontId="5"/>
  </si>
  <si>
    <t>Ⅳ 次世代育成期相当
/管理職期相当
（経験20年程度以上）</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</si>
  <si>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</si>
  <si>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</si>
  <si>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</si>
  <si>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</si>
  <si>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</si>
  <si>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</si>
  <si>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・自らの専門性や経験を生かして、学校全体の教材研究の質を高める。（次・管）</t>
    <rPh sb="35" eb="36">
      <t>カン</t>
    </rPh>
    <phoneticPr fontId="5"/>
  </si>
  <si>
    <t>・自らの専門性や経験を生かして、学校全体の指導方法の質を高める。（次・管）</t>
    <rPh sb="35" eb="36">
      <t>カン</t>
    </rPh>
    <phoneticPr fontId="5"/>
  </si>
  <si>
    <t>・自らの専門性や経験を生かして、学校全体の学習評価の質を高める。（次・管）</t>
    <rPh sb="35" eb="36">
      <t>カン</t>
    </rPh>
    <phoneticPr fontId="5"/>
  </si>
  <si>
    <t>・学校の情報化を進めるためのロードマップを策定し、実現を目指す。（管）
・保護者や地域、関係機関と連携し、情報モラルの指導を体系的に推進する。（次・管）</t>
    <rPh sb="74" eb="75">
      <t>カン</t>
    </rPh>
    <phoneticPr fontId="5"/>
  </si>
  <si>
    <t>・地域の支援者との連携等を強化し、課題解決に向けた体制を構築するとともに、インクルーシブな教育の取組等の情報を地域へ発信する。（次・管）</t>
    <rPh sb="1" eb="3">
      <t>チイキ</t>
    </rPh>
    <rPh sb="4" eb="7">
      <t>シエンシャ</t>
    </rPh>
    <rPh sb="9" eb="11">
      <t>レンケイ</t>
    </rPh>
    <rPh sb="11" eb="12">
      <t>トウ</t>
    </rPh>
    <rPh sb="13" eb="15">
      <t>キョウカ</t>
    </rPh>
    <rPh sb="17" eb="19">
      <t>カダイ</t>
    </rPh>
    <rPh sb="19" eb="21">
      <t>カイケツ</t>
    </rPh>
    <rPh sb="22" eb="23">
      <t>ム</t>
    </rPh>
    <rPh sb="25" eb="27">
      <t>タイセイ</t>
    </rPh>
    <rPh sb="28" eb="30">
      <t>コウチク</t>
    </rPh>
    <rPh sb="48" eb="50">
      <t>トリクミ</t>
    </rPh>
    <rPh sb="50" eb="51">
      <t>トウ</t>
    </rPh>
    <rPh sb="52" eb="54">
      <t>ジョウホウ</t>
    </rPh>
    <rPh sb="55" eb="57">
      <t>チイキ</t>
    </rPh>
    <rPh sb="58" eb="60">
      <t>ハッシン</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</si>
  <si>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</si>
  <si>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</si>
  <si>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</si>
  <si>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</si>
  <si>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</si>
  <si>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</si>
  <si>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</si>
  <si>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</si>
  <si>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</si>
  <si>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〈現代的な諸課題への対応〉</t>
    <phoneticPr fontId="5"/>
  </si>
  <si>
    <t>・ＩＣＴを活用した実践事例を蓄積し、校内で共有する仕組みをつくったり、同僚の相談にのったりして、ＩＣＴ活用を校内に広げる取組を行う。</t>
    <phoneticPr fontId="5"/>
  </si>
  <si>
    <t>Ⅰ 基礎形成期相当
（経験１年から５年程度）</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</si>
  <si>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</si>
  <si>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</si>
  <si>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</si>
  <si>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</si>
  <si>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</si>
  <si>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</si>
  <si>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</si>
  <si>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多様な評価方法や、複数の評価者による評価を組み合わせ、児童生徒の学習状況を客観的に把握し、指導の改善に努めている。</t>
    <rPh sb="0" eb="2">
      <t>タヨウ</t>
    </rPh>
    <rPh sb="3" eb="5">
      <t>ヒョウカ</t>
    </rPh>
    <rPh sb="5" eb="7">
      <t>ホウホウ</t>
    </rPh>
    <rPh sb="27" eb="29">
      <t>ジドウ</t>
    </rPh>
    <phoneticPr fontId="5"/>
  </si>
  <si>
    <t>各教科等との関連を意識した横断的なテーマ設定を行うなど、指導計画の中に発展的な学習活動を位置付けて実践している。</t>
    <rPh sb="3" eb="4">
      <t>トウ</t>
    </rPh>
    <phoneticPr fontId="5"/>
  </si>
  <si>
    <t>授業や校務などの場面でICTを活用している。</t>
    <phoneticPr fontId="5"/>
  </si>
  <si>
    <t>授業や、校務に関わる資料作成やデータの整理・共有などについて、効果的な仕組みをつくっている。</t>
    <rPh sb="4" eb="6">
      <t>コウム</t>
    </rPh>
    <rPh sb="7" eb="8">
      <t>カカ</t>
    </rPh>
    <phoneticPr fontId="5"/>
  </si>
  <si>
    <t>社会的自立に必要な資質・能力を育てることを意識して指導や支援をしている。</t>
    <rPh sb="9" eb="11">
      <t>シシツ</t>
    </rPh>
    <phoneticPr fontId="5"/>
  </si>
  <si>
    <t>児童生徒が、自分で判断したり、決めたりする力を育成するための指導や支援を心がけている。</t>
    <rPh sb="0" eb="2">
      <t>ジドウ</t>
    </rPh>
    <rPh sb="2" eb="4">
      <t>セイト</t>
    </rPh>
    <phoneticPr fontId="5"/>
  </si>
  <si>
    <t>他の教員と、学級等の集団のよさや課題などについて情報を共有し、指導の方向をそろえた上で指導にあたっている。</t>
    <rPh sb="0" eb="1">
      <t>タ</t>
    </rPh>
    <rPh sb="2" eb="4">
      <t>キョウイン</t>
    </rPh>
    <rPh sb="6" eb="8">
      <t>ガッキュウ</t>
    </rPh>
    <rPh sb="8" eb="9">
      <t>トウ</t>
    </rPh>
    <rPh sb="10" eb="12">
      <t>シュウダン</t>
    </rPh>
    <rPh sb="16" eb="18">
      <t>カダイ</t>
    </rPh>
    <rPh sb="24" eb="26">
      <t>ジョウホウ</t>
    </rPh>
    <rPh sb="27" eb="29">
      <t>キョウユウ</t>
    </rPh>
    <rPh sb="31" eb="33">
      <t>シドウ</t>
    </rPh>
    <rPh sb="34" eb="36">
      <t>ホウコウ</t>
    </rPh>
    <rPh sb="41" eb="42">
      <t>ウエ</t>
    </rPh>
    <rPh sb="43" eb="45">
      <t>シドウ</t>
    </rPh>
    <phoneticPr fontId="5"/>
  </si>
  <si>
    <t>多様な評価の行い方を知り、実際に活用することを通して、それぞれのよさを理解している。</t>
    <phoneticPr fontId="5"/>
  </si>
  <si>
    <t>教科会や学年会に指導の改善を推進するための評価方法の提案をしている。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</si>
  <si>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</si>
  <si>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</si>
  <si>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</si>
  <si>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</si>
  <si>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</si>
  <si>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</si>
  <si>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</si>
  <si>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</si>
  <si>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</si>
  <si>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</si>
  <si>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</si>
  <si>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</si>
  <si>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</si>
  <si>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児童生徒自ら問いを見いだし、課題の追究、課題の解決を行う探究的な学びとなるような授業を構想している。</t>
  </si>
  <si>
    <t>調査・体験活動などを通して学んだ自己の考えを地域への思いと重ねて、まとめたり発信したりする学習活動を設定している。</t>
    <phoneticPr fontId="5"/>
  </si>
  <si>
    <t>本時つける力を身に付けるために適した学習活動を取り入れている。</t>
    <rPh sb="7" eb="8">
      <t>ミ</t>
    </rPh>
    <phoneticPr fontId="5"/>
  </si>
  <si>
    <t>集団のよさ（一人一人に役割がある、連帯感が感じられる等）を学級で共有できる授業づくりをしている。</t>
    <rPh sb="0" eb="2">
      <t>シュウダン</t>
    </rPh>
    <rPh sb="6" eb="8">
      <t>ヒトリ</t>
    </rPh>
    <rPh sb="8" eb="10">
      <t>ヒトリ</t>
    </rPh>
    <rPh sb="11" eb="13">
      <t>ヤクワリ</t>
    </rPh>
    <rPh sb="17" eb="20">
      <t>レンタイカン</t>
    </rPh>
    <rPh sb="21" eb="22">
      <t>カン</t>
    </rPh>
    <rPh sb="26" eb="27">
      <t>トウ</t>
    </rPh>
    <rPh sb="29" eb="31">
      <t>ガッキュウ</t>
    </rPh>
    <rPh sb="32" eb="34">
      <t>キョウユウ</t>
    </rPh>
    <rPh sb="37" eb="39">
      <t>ジュギョウ</t>
    </rPh>
    <phoneticPr fontId="5"/>
  </si>
  <si>
    <t>課題解決に向けて、同僚と意見を交換しながら支援方法を粘り強く探り、有効な支援につなげている。</t>
    <rPh sb="0" eb="2">
      <t>カダイ</t>
    </rPh>
    <rPh sb="2" eb="4">
      <t>カイケツ</t>
    </rPh>
    <rPh sb="5" eb="6">
      <t>ム</t>
    </rPh>
    <rPh sb="9" eb="11">
      <t>ドウリョウ</t>
    </rPh>
    <rPh sb="12" eb="14">
      <t>イケン</t>
    </rPh>
    <rPh sb="15" eb="17">
      <t>コウカン</t>
    </rPh>
    <rPh sb="21" eb="23">
      <t>シエン</t>
    </rPh>
    <rPh sb="23" eb="25">
      <t>ホウホウ</t>
    </rPh>
    <rPh sb="26" eb="27">
      <t>ネバ</t>
    </rPh>
    <rPh sb="28" eb="29">
      <t>ヅヨ</t>
    </rPh>
    <rPh sb="30" eb="31">
      <t>サグ</t>
    </rPh>
    <rPh sb="33" eb="35">
      <t>ユウコウ</t>
    </rPh>
    <rPh sb="36" eb="38">
      <t>シエン</t>
    </rPh>
    <phoneticPr fontId="5"/>
  </si>
  <si>
    <t>校内研修やケース会議などにより、共に考え合い協力して対応していく風土を校内に醸成している。</t>
    <rPh sb="0" eb="2">
      <t>コウナイ</t>
    </rPh>
    <rPh sb="2" eb="4">
      <t>ケンシュウ</t>
    </rPh>
    <rPh sb="8" eb="10">
      <t>カイギ</t>
    </rPh>
    <rPh sb="16" eb="17">
      <t>トモ</t>
    </rPh>
    <rPh sb="18" eb="19">
      <t>カンガ</t>
    </rPh>
    <rPh sb="20" eb="21">
      <t>ア</t>
    </rPh>
    <rPh sb="22" eb="24">
      <t>キョウリョク</t>
    </rPh>
    <rPh sb="26" eb="28">
      <t>タイオウ</t>
    </rPh>
    <rPh sb="32" eb="34">
      <t>フウド</t>
    </rPh>
    <rPh sb="35" eb="37">
      <t>コウナイ</t>
    </rPh>
    <rPh sb="38" eb="40">
      <t>ジョウセイ</t>
    </rPh>
    <phoneticPr fontId="5"/>
  </si>
  <si>
    <t>これまでの自己のキャリアを振り返り、指導力を向上させようとしている。</t>
    <rPh sb="5" eb="7">
      <t>ジコ</t>
    </rPh>
    <phoneticPr fontId="5"/>
  </si>
  <si>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</si>
  <si>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</si>
  <si>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一人一人のＩＣＴ活用の経験や活用力に合わせた提案やアドバイスを行い、教員のＩＣＴ活用力を高めている。</t>
    <rPh sb="0" eb="2">
      <t>ヒトリ</t>
    </rPh>
    <rPh sb="2" eb="4">
      <t>ヒトリ</t>
    </rPh>
    <rPh sb="8" eb="10">
      <t>カツヨウ</t>
    </rPh>
    <rPh sb="11" eb="13">
      <t>ケイケン</t>
    </rPh>
    <rPh sb="14" eb="16">
      <t>カツヨウ</t>
    </rPh>
    <rPh sb="16" eb="17">
      <t>リョク</t>
    </rPh>
    <rPh sb="18" eb="19">
      <t>ア</t>
    </rPh>
    <rPh sb="22" eb="24">
      <t>テイアン</t>
    </rPh>
    <rPh sb="31" eb="32">
      <t>オコナ</t>
    </rPh>
    <rPh sb="34" eb="36">
      <t>キョウイン</t>
    </rPh>
    <rPh sb="40" eb="42">
      <t>カツヨウ</t>
    </rPh>
    <rPh sb="42" eb="43">
      <t>リョク</t>
    </rPh>
    <rPh sb="44" eb="45">
      <t>タカ</t>
    </rPh>
    <phoneticPr fontId="5"/>
  </si>
  <si>
    <t>ICTを効果的に活用している身近な教員から、具体的な活用例を聞き、活用例を参考にしながら、校内のＩＣＴを活用している。</t>
    <rPh sb="14" eb="16">
      <t>ミジカ</t>
    </rPh>
    <rPh sb="17" eb="19">
      <t>キョウイン</t>
    </rPh>
    <rPh sb="30" eb="31">
      <t>キ</t>
    </rPh>
    <rPh sb="33" eb="35">
      <t>カツヨウ</t>
    </rPh>
    <rPh sb="35" eb="36">
      <t>レイ</t>
    </rPh>
    <rPh sb="37" eb="39">
      <t>サンコウ</t>
    </rPh>
    <rPh sb="45" eb="47">
      <t>コウナイ</t>
    </rPh>
    <rPh sb="52" eb="54">
      <t>カツヨウ</t>
    </rPh>
    <phoneticPr fontId="5"/>
  </si>
  <si>
    <t>教員に向けた研修を実施したり、保護者に定期的に情報発信を行ったりしている。</t>
    <phoneticPr fontId="5"/>
  </si>
  <si>
    <t>教員が意欲的に教育活動に取り組めるための職場環境づくりを意識している。</t>
    <phoneticPr fontId="5"/>
  </si>
  <si>
    <t>実態調査などをもとに、自校の教員のICT活用指導力を把握している。</t>
    <rPh sb="0" eb="2">
      <t>ジッタイ</t>
    </rPh>
    <rPh sb="2" eb="4">
      <t>チョウサ</t>
    </rPh>
    <rPh sb="11" eb="13">
      <t>ジコウ</t>
    </rPh>
    <rPh sb="14" eb="16">
      <t>キョウイン</t>
    </rPh>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</si>
  <si>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</si>
  <si>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</si>
  <si>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</si>
  <si>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</si>
  <si>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</si>
  <si>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他の教員が児童生徒の学習状況やその質を捉える目を養うための働きかけをしている。</t>
    <rPh sb="2" eb="4">
      <t>キョウイン</t>
    </rPh>
    <phoneticPr fontId="5"/>
  </si>
  <si>
    <t>児童生徒の実態や地域の実情、自校の教育活動の状況を的確に把握している。</t>
    <phoneticPr fontId="5"/>
  </si>
  <si>
    <t>外部の専門家等からの情報をもとにして児童生徒の特性をとらえて、適切な支援を行うことができる。</t>
    <rPh sb="0" eb="2">
      <t>ガイブ</t>
    </rPh>
    <rPh sb="3" eb="6">
      <t>センモンカ</t>
    </rPh>
    <rPh sb="6" eb="7">
      <t>トウ</t>
    </rPh>
    <rPh sb="10" eb="12">
      <t>ジョウホウ</t>
    </rPh>
    <rPh sb="18" eb="20">
      <t>ジドウ</t>
    </rPh>
    <rPh sb="20" eb="22">
      <t>セイト</t>
    </rPh>
    <rPh sb="23" eb="25">
      <t>トクセイ</t>
    </rPh>
    <rPh sb="31" eb="33">
      <t>テキセツ</t>
    </rPh>
    <rPh sb="34" eb="36">
      <t>シエン</t>
    </rPh>
    <rPh sb="37" eb="38">
      <t>オコナ</t>
    </rPh>
    <phoneticPr fontId="5"/>
  </si>
  <si>
    <t>積み上げた経験や教育技術を生かしつつ、児童生徒に柔軟に対応しながら、自発的・自治的に活動できる集団づくりをしている。</t>
  </si>
  <si>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</si>
  <si>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</si>
  <si>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</si>
  <si>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</si>
  <si>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</si>
  <si>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指導方法
（Do)</t>
    <phoneticPr fontId="5"/>
  </si>
  <si>
    <t>セルフチェックシート</t>
    <phoneticPr fontId="5"/>
  </si>
  <si>
    <t>探究の学び</t>
    <rPh sb="0" eb="2">
      <t>タンキュウ</t>
    </rPh>
    <rPh sb="3" eb="4">
      <t>マナ</t>
    </rPh>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</si>
  <si>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</si>
  <si>
    <t>・チームの一員としての自己の役割を自覚し、任せられた職務に対して誠実に取り組む。
・チームの目標を理解し、同僚と協力して目標実現に向けて努力する。</t>
  </si>
  <si>
    <t>・教科等の特質に応じた「見方・考え方」を活用して、「知識・技能」を確実に身に付ける授業を構想する。
・「習得−活用−探究」の学びの過程を通して、児童生徒が「思考力・表現力・判断力等」を高めていく単元を構想する。</t>
  </si>
  <si>
    <t>・「授業がもっとよくなる３観点」や「信州Basic」を踏まえた授業を確実に行う。
・「主体的・対話的で深い学び」の視点から、授業改善に取り組み、児童生徒の個性に応じた質の高い学びを引き出す。</t>
    <rPh sb="43" eb="46">
      <t>シュタイテキ</t>
    </rPh>
    <rPh sb="47" eb="50">
      <t>タイワテキ</t>
    </rPh>
    <rPh sb="51" eb="52">
      <t>フカ</t>
    </rPh>
    <rPh sb="53" eb="54">
      <t>マナ</t>
    </rPh>
    <phoneticPr fontId="4"/>
  </si>
  <si>
    <t>・「目標に準拠した評価」により一人一人の学習状況を把握し、適切なフィードバックを行って内容の確実な定着を図る。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t>
  </si>
  <si>
    <t>・児童生徒の内面を共感的に理解し、信頼関係を構築する。
・保護者や同僚と連携し、児童生徒を取り巻く環境や抱えている課題を的確に把握し、指導に生かす。</t>
    <rPh sb="57" eb="59">
      <t>カダイ</t>
    </rPh>
    <phoneticPr fontId="4"/>
  </si>
  <si>
    <t>・学習目標の達成や校務の効率化に向け、ICT端末やクラウド等を効果的に活用する。
・児童生徒の発達段階に応じ、具体例に基づいた情報モラルの指導を行う。</t>
    <rPh sb="22" eb="24">
      <t>タンマツ</t>
    </rPh>
    <rPh sb="29" eb="30">
      <t>トウ</t>
    </rPh>
    <phoneticPr fontId="4"/>
  </si>
  <si>
    <t>・探究の過程を生み出す手法を身に付け、ファシリテーターとして、探究の学びの実現に取り組む。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t>
    <rPh sb="1" eb="3">
      <t>タンキュウ</t>
    </rPh>
    <rPh sb="4" eb="6">
      <t>カテイ</t>
    </rPh>
    <rPh sb="7" eb="8">
      <t>ウ</t>
    </rPh>
    <rPh sb="9" eb="10">
      <t>ダ</t>
    </rPh>
    <rPh sb="11" eb="13">
      <t>シュホウ</t>
    </rPh>
    <rPh sb="14" eb="15">
      <t>ミ</t>
    </rPh>
    <rPh sb="16" eb="17">
      <t>ツ</t>
    </rPh>
    <rPh sb="31" eb="33">
      <t>タンキュウ</t>
    </rPh>
    <rPh sb="72" eb="74">
      <t>ショウチュウ</t>
    </rPh>
    <rPh sb="76" eb="79">
      <t>ソウゴウテキ</t>
    </rPh>
    <rPh sb="80" eb="82">
      <t>タンキュウ</t>
    </rPh>
    <rPh sb="83" eb="85">
      <t>ジカン</t>
    </rPh>
    <rPh sb="86" eb="87">
      <t>コウ</t>
    </rPh>
    <phoneticPr fontId="4"/>
  </si>
  <si>
    <t>・認知などの特性や発達障がい、合理的配慮等に関する基本的な知識や考え方を身に付け、児童生徒の実態や教育的ニーズを踏まえ一人一人に応じた支援を行う。
・授業のユニバーサルデザイン化に取り組む。</t>
  </si>
  <si>
    <t>・探究の学びを中核に位置付けた教育課程を編成したり、人的・物的資源を組み合わせて支援体制を構築したりする。（次・管）</t>
    <rPh sb="1" eb="3">
      <t>タンキュウ</t>
    </rPh>
    <rPh sb="4" eb="5">
      <t>マナ</t>
    </rPh>
    <rPh sb="56" eb="57">
      <t>カン</t>
    </rPh>
    <phoneticPr fontId="5"/>
  </si>
  <si>
    <t>・探究の学びを推進するリーダーとして、自校・近隣校での実践の充実や教員の専門性の向上に寄与する。</t>
    <rPh sb="1" eb="3">
      <t>タンキュウ</t>
    </rPh>
    <rPh sb="4" eb="5">
      <t>マナ</t>
    </rPh>
    <phoneticPr fontId="5"/>
  </si>
  <si>
    <t>・学習プランを開発したり、ポートフォリオ評価に用いるルーブリックを作成したりして、校内での探究の学びの推進を支援する。</t>
    <rPh sb="45" eb="47">
      <t>タンキュウ</t>
    </rPh>
    <rPh sb="48" eb="49">
      <t>マナ</t>
    </rPh>
    <phoneticPr fontId="5"/>
  </si>
  <si>
    <t>探究の学びの手法を計画的に位置付けた教育課程を編成・実施したり、評価・省察を加えて適切に改善したりしている。</t>
    <rPh sb="0" eb="2">
      <t>タンキュウ</t>
    </rPh>
    <rPh sb="3" eb="4">
      <t>マナ</t>
    </rPh>
    <phoneticPr fontId="5"/>
  </si>
  <si>
    <t>探究の学びの有効な事例について、近隣校との情報交換を行い、児童生徒の学びを深める効果的な実践の共有に努めている。</t>
    <rPh sb="0" eb="2">
      <t>タンキュウ</t>
    </rPh>
    <rPh sb="3" eb="4">
      <t>マナ</t>
    </rPh>
    <rPh sb="29" eb="31">
      <t>ジドウ</t>
    </rPh>
    <rPh sb="34" eb="35">
      <t>マナ</t>
    </rPh>
    <rPh sb="37" eb="38">
      <t>フカ</t>
    </rPh>
    <phoneticPr fontId="5"/>
  </si>
  <si>
    <t>地区の探究の学び推進リーダーとして、合同研修会等を計画的に企画・実施し、教員の資質向上に取り組んでいる。</t>
    <rPh sb="3" eb="5">
      <t>タンキュウ</t>
    </rPh>
    <rPh sb="6" eb="7">
      <t>マナ</t>
    </rPh>
    <phoneticPr fontId="5"/>
  </si>
  <si>
    <t>Ⅰ 基礎形成期相当
（経験１年から５年程度）</t>
  </si>
  <si>
    <t>初任者研修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</si>
</sst>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1"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9"/>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sz val="7.5"/>
      <color theme="1"/>
      <name val="ＭＳ Ｐ明朝"/>
      <family val="1"/>
      <charset val="128"/>
    </font>
  </fonts>
  <fills count="24">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A1E1A5"/>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2060"/>
      </left>
      <right style="thin">
        <color rgb="FF002060"/>
      </right>
      <top style="thin">
        <color rgb="FF002060"/>
      </top>
      <bottom style="thin">
        <color rgb="FF00206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6" fillId="0" borderId="0" xfId="0" applyFo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13"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textRotation="255"/>
    </xf>
    <xf numFmtId="0" fontId="8" fillId="0" borderId="0" xfId="0" applyFont="1" applyAlignment="1">
      <alignment horizontal="center" vertical="center" textRotation="255"/>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lignment vertical="center"/>
    </xf>
    <xf numFmtId="0" fontId="9" fillId="4" borderId="1" xfId="0" applyFont="1" applyFill="1" applyBorder="1" applyAlignment="1">
      <alignment horizontal="center" vertical="center"/>
    </xf>
    <xf numFmtId="0" fontId="20" fillId="0" borderId="11"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2" xfId="0" applyFont="1" applyBorder="1" applyAlignment="1">
      <alignment horizontal="left" vertical="center" shrinkToFit="1"/>
    </xf>
    <xf numFmtId="0" fontId="24" fillId="0" borderId="0" xfId="0" applyFont="1">
      <alignment vertical="center"/>
    </xf>
    <xf numFmtId="0" fontId="25" fillId="0" borderId="0" xfId="0" applyFont="1">
      <alignment vertical="center"/>
    </xf>
    <xf numFmtId="0" fontId="19" fillId="0" borderId="0" xfId="0" applyFont="1" applyAlignment="1">
      <alignment horizontal="right" vertical="center"/>
    </xf>
    <xf numFmtId="0" fontId="9" fillId="4"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0" fillId="19" borderId="17" xfId="0" applyFill="1" applyBorder="1">
      <alignment vertical="center"/>
    </xf>
    <xf numFmtId="0" fontId="0" fillId="21" borderId="0" xfId="0" applyFill="1">
      <alignment vertical="center"/>
    </xf>
    <xf numFmtId="9" fontId="0" fillId="21" borderId="0" xfId="1" applyFont="1" applyFill="1">
      <alignment vertical="center"/>
    </xf>
    <xf numFmtId="0" fontId="0" fillId="22" borderId="0" xfId="0" applyFill="1">
      <alignment vertical="center"/>
    </xf>
    <xf numFmtId="9" fontId="0" fillId="22" borderId="0" xfId="1" applyFont="1" applyFill="1">
      <alignment vertical="center"/>
    </xf>
    <xf numFmtId="0" fontId="0" fillId="6" borderId="0" xfId="0" applyFill="1">
      <alignment vertical="center"/>
    </xf>
    <xf numFmtId="9" fontId="0" fillId="6" borderId="0" xfId="1" applyFont="1" applyFill="1">
      <alignment vertical="center"/>
    </xf>
    <xf numFmtId="177" fontId="0" fillId="22" borderId="0" xfId="0" applyNumberFormat="1" applyFill="1">
      <alignment vertical="center"/>
    </xf>
    <xf numFmtId="177" fontId="0" fillId="6" borderId="0" xfId="0" applyNumberFormat="1" applyFill="1">
      <alignment vertical="center"/>
    </xf>
    <xf numFmtId="0" fontId="10" fillId="21" borderId="0" xfId="0" applyFont="1" applyFill="1">
      <alignment vertical="center"/>
    </xf>
    <xf numFmtId="0" fontId="11" fillId="21" borderId="0" xfId="0" applyFont="1" applyFill="1">
      <alignment vertical="center"/>
    </xf>
    <xf numFmtId="0" fontId="10" fillId="0" borderId="1" xfId="0" applyFont="1" applyBorder="1" applyAlignment="1">
      <alignment horizontal="left" vertical="top" wrapText="1"/>
    </xf>
    <xf numFmtId="0" fontId="0" fillId="2" borderId="2"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top"/>
    </xf>
    <xf numFmtId="0" fontId="28" fillId="16" borderId="11" xfId="0" applyFont="1" applyFill="1" applyBorder="1" applyAlignment="1">
      <alignment horizontal="center" vertical="center"/>
    </xf>
    <xf numFmtId="0" fontId="28" fillId="16" borderId="15" xfId="0" applyFont="1" applyFill="1" applyBorder="1" applyAlignment="1">
      <alignment horizontal="center" vertical="center"/>
    </xf>
    <xf numFmtId="0" fontId="28" fillId="16" borderId="12" xfId="0" applyFont="1"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177" fontId="32" fillId="20" borderId="11" xfId="0" applyNumberFormat="1" applyFont="1" applyFill="1" applyBorder="1" applyAlignment="1">
      <alignment horizontal="center" vertical="center"/>
    </xf>
    <xf numFmtId="177" fontId="32" fillId="20" borderId="15" xfId="0" applyNumberFormat="1" applyFont="1" applyFill="1" applyBorder="1" applyAlignment="1">
      <alignment horizontal="center" vertical="center"/>
    </xf>
    <xf numFmtId="177" fontId="32" fillId="20" borderId="12" xfId="0" applyNumberFormat="1" applyFont="1" applyFill="1" applyBorder="1" applyAlignment="1">
      <alignment horizontal="center" vertical="center"/>
    </xf>
    <xf numFmtId="0" fontId="19" fillId="0" borderId="1" xfId="0" applyFont="1" applyBorder="1" applyAlignment="1">
      <alignment horizontal="left"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4" fillId="23" borderId="2" xfId="0" applyFont="1" applyFill="1" applyBorder="1" applyAlignment="1" applyProtection="1">
      <alignment horizontal="center" vertical="center"/>
      <protection locked="0"/>
    </xf>
    <xf numFmtId="0" fontId="35" fillId="23" borderId="6" xfId="0" applyFont="1" applyFill="1" applyBorder="1" applyAlignment="1" applyProtection="1">
      <alignment horizontal="center" vertical="center"/>
      <protection locked="0"/>
    </xf>
    <xf numFmtId="0" fontId="35" fillId="23" borderId="4" xfId="0" applyFont="1" applyFill="1" applyBorder="1" applyAlignment="1" applyProtection="1">
      <alignment horizontal="center" vertical="center"/>
      <protection locked="0"/>
    </xf>
    <xf numFmtId="0" fontId="26" fillId="0" borderId="0" xfId="0" applyFont="1" applyAlignment="1">
      <alignment horizontal="center" vertical="top"/>
    </xf>
    <xf numFmtId="0" fontId="26" fillId="0" borderId="9" xfId="0" applyFont="1" applyBorder="1" applyAlignment="1">
      <alignment horizontal="center" vertical="top"/>
    </xf>
    <xf numFmtId="0" fontId="7" fillId="0" borderId="1" xfId="0" applyFont="1" applyBorder="1" applyAlignment="1">
      <alignment horizontal="center" vertical="center" textRotation="255" wrapText="1"/>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 xfId="0" applyFont="1" applyBorder="1" applyAlignment="1">
      <alignment horizontal="center" vertical="center" textRotation="255"/>
    </xf>
    <xf numFmtId="0" fontId="40" fillId="0" borderId="1" xfId="0" applyFont="1" applyBorder="1" applyAlignment="1">
      <alignment horizontal="left" vertical="center" wrapText="1" shrinkToFit="1"/>
    </xf>
    <xf numFmtId="0" fontId="39" fillId="0" borderId="2"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28" fillId="6" borderId="11"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1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top" textRotation="255" wrapText="1"/>
    </xf>
    <xf numFmtId="0" fontId="7" fillId="0" borderId="13" xfId="0" applyFont="1" applyBorder="1" applyAlignment="1">
      <alignment horizontal="center" vertical="top" textRotation="255" wrapText="1"/>
    </xf>
    <xf numFmtId="0" fontId="7" fillId="0" borderId="7" xfId="0" applyFont="1" applyBorder="1" applyAlignment="1">
      <alignment horizontal="center" vertical="top" textRotation="255" wrapText="1"/>
    </xf>
    <xf numFmtId="0" fontId="7" fillId="0" borderId="14"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0" xfId="0" applyFont="1" applyBorder="1" applyAlignment="1">
      <alignment horizontal="center" vertical="top" textRotation="255" wrapText="1"/>
    </xf>
    <xf numFmtId="0" fontId="7" fillId="0" borderId="5"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2" xfId="0" applyFont="1" applyFill="1" applyBorder="1" applyAlignment="1">
      <alignment horizontal="center" vertical="center"/>
    </xf>
    <xf numFmtId="0" fontId="7" fillId="0" borderId="5"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28" fillId="17" borderId="11"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12" xfId="0" applyFont="1" applyFill="1" applyBorder="1" applyAlignment="1">
      <alignment horizontal="center" vertical="center"/>
    </xf>
    <xf numFmtId="0" fontId="28" fillId="18" borderId="11" xfId="0" applyFont="1" applyFill="1" applyBorder="1" applyAlignment="1">
      <alignment horizontal="center" vertical="center"/>
    </xf>
    <xf numFmtId="0" fontId="28" fillId="18" borderId="15" xfId="0" applyFont="1" applyFill="1" applyBorder="1" applyAlignment="1">
      <alignment horizontal="center" vertical="center"/>
    </xf>
    <xf numFmtId="0" fontId="28" fillId="18" borderId="1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2" fillId="23" borderId="5" xfId="0" applyFont="1" applyFill="1" applyBorder="1" applyAlignment="1" applyProtection="1">
      <alignment horizontal="center" vertical="center" wrapText="1"/>
      <protection locked="0"/>
    </xf>
    <xf numFmtId="0" fontId="22" fillId="23" borderId="3" xfId="0" applyFont="1" applyFill="1" applyBorder="1" applyAlignment="1" applyProtection="1">
      <alignment horizontal="center" vertical="center" wrapText="1"/>
      <protection locked="0"/>
    </xf>
    <xf numFmtId="0" fontId="22" fillId="23" borderId="13" xfId="0" applyFont="1" applyFill="1" applyBorder="1" applyAlignment="1" applyProtection="1">
      <alignment horizontal="center" vertical="center" wrapText="1"/>
      <protection locked="0"/>
    </xf>
    <xf numFmtId="0" fontId="22" fillId="23" borderId="8" xfId="0" applyFont="1" applyFill="1" applyBorder="1" applyAlignment="1" applyProtection="1">
      <alignment horizontal="center" vertical="center" wrapText="1"/>
      <protection locked="0"/>
    </xf>
    <xf numFmtId="0" fontId="22" fillId="23" borderId="9" xfId="0" applyFont="1" applyFill="1" applyBorder="1" applyAlignment="1" applyProtection="1">
      <alignment horizontal="center" vertical="center" wrapText="1"/>
      <protection locked="0"/>
    </xf>
    <xf numFmtId="0" fontId="22" fillId="23" borderId="10" xfId="0" applyFont="1" applyFill="1" applyBorder="1" applyAlignment="1" applyProtection="1">
      <alignment horizontal="center" vertical="center" wrapText="1"/>
      <protection locked="0"/>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0" fontId="28" fillId="11" borderId="11"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12"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5" xfId="0" applyFont="1" applyFill="1" applyBorder="1" applyAlignment="1">
      <alignment horizontal="center" vertical="center"/>
    </xf>
    <xf numFmtId="0" fontId="28" fillId="10"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12"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12" xfId="0" applyFont="1" applyFill="1" applyBorder="1" applyAlignment="1">
      <alignment horizontal="center" vertical="center"/>
    </xf>
    <xf numFmtId="0" fontId="2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2" xfId="0" applyFont="1" applyFill="1" applyBorder="1" applyAlignment="1">
      <alignment horizontal="center" vertical="center"/>
    </xf>
    <xf numFmtId="0" fontId="28" fillId="15" borderId="11" xfId="0" applyFont="1" applyFill="1" applyBorder="1" applyAlignment="1">
      <alignment horizontal="center" vertical="center"/>
    </xf>
    <xf numFmtId="0" fontId="28" fillId="15" borderId="15" xfId="0" applyFont="1" applyFill="1" applyBorder="1" applyAlignment="1">
      <alignment horizontal="center" vertical="center"/>
    </xf>
    <xf numFmtId="0" fontId="28" fillId="15" borderId="12" xfId="0" applyFont="1" applyFill="1" applyBorder="1" applyAlignment="1">
      <alignment horizontal="center" vertical="center"/>
    </xf>
    <xf numFmtId="0" fontId="23" fillId="2" borderId="1" xfId="0" applyFont="1" applyFill="1" applyBorder="1" applyAlignment="1">
      <alignment horizontal="center" vertical="center"/>
    </xf>
    <xf numFmtId="0" fontId="33" fillId="0" borderId="1" xfId="0" applyFont="1" applyBorder="1" applyAlignment="1" applyProtection="1">
      <alignment horizontal="left" vertical="center" indent="2"/>
      <protection locked="0"/>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0" fillId="0" borderId="1" xfId="0"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10" fillId="0" borderId="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CCECFF"/>
      <color rgb="FFFFF979"/>
      <color rgb="FFFFFFCC"/>
      <color rgb="FFFFFF99"/>
      <color rgb="FF3399FF"/>
      <color rgb="FFDDDDDD"/>
      <color rgb="FF00C3BF"/>
      <color rgb="FF969696"/>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35607</xdr:colOff>
      <xdr:row>12</xdr:row>
      <xdr:rowOff>53412</xdr:rowOff>
    </xdr:from>
    <xdr:to>
      <xdr:col>8</xdr:col>
      <xdr:colOff>489603</xdr:colOff>
      <xdr:row>33</xdr:row>
      <xdr:rowOff>204743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607" y="3041881"/>
          <a:ext cx="3811559" cy="4651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75981</xdr:colOff>
      <xdr:row>14</xdr:row>
      <xdr:rowOff>122903</xdr:rowOff>
    </xdr:from>
    <xdr:to>
      <xdr:col>8</xdr:col>
      <xdr:colOff>368708</xdr:colOff>
      <xdr:row>30</xdr:row>
      <xdr:rowOff>69132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88" y="3495060"/>
          <a:ext cx="3104139" cy="3264616"/>
        </a:xfrm>
        <a:prstGeom prst="rect">
          <a:avLst/>
        </a:prstGeom>
      </xdr:spPr>
    </xdr:pic>
    <xdr:clientData/>
  </xdr:twoCellAnchor>
  <xdr:twoCellAnchor>
    <xdr:from>
      <xdr:col>2</xdr:col>
      <xdr:colOff>196990</xdr:colOff>
      <xdr:row>15</xdr:row>
      <xdr:rowOff>191390</xdr:rowOff>
    </xdr:from>
    <xdr:to>
      <xdr:col>8</xdr:col>
      <xdr:colOff>257174</xdr:colOff>
      <xdr:row>29</xdr:row>
      <xdr:rowOff>146881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37048" y="3783294"/>
          <a:ext cx="2890979" cy="2884206"/>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7440</xdr:colOff>
      <xdr:row>12</xdr:row>
      <xdr:rowOff>55506</xdr:rowOff>
    </xdr:from>
    <xdr:to>
      <xdr:col>9</xdr:col>
      <xdr:colOff>27727</xdr:colOff>
      <xdr:row>33</xdr:row>
      <xdr:rowOff>203199</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300789</xdr:colOff>
      <xdr:row>32</xdr:row>
      <xdr:rowOff>20052</xdr:rowOff>
    </xdr:from>
    <xdr:to>
      <xdr:col>6</xdr:col>
      <xdr:colOff>401053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94447" y="7218947"/>
          <a:ext cx="591553"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381004</xdr:colOff>
      <xdr:row>31</xdr:row>
      <xdr:rowOff>170447</xdr:rowOff>
    </xdr:from>
    <xdr:to>
      <xdr:col>8</xdr:col>
      <xdr:colOff>452437</xdr:colOff>
      <xdr:row>33</xdr:row>
      <xdr:rowOff>70184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74098" y="7230853"/>
          <a:ext cx="1071558" cy="32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スキルの平均</a:t>
          </a:r>
        </a:p>
      </xdr:txBody>
    </xdr:sp>
    <xdr:clientData/>
  </xdr:twoCellAnchor>
  <xdr:twoCellAnchor editAs="oneCell">
    <xdr:from>
      <xdr:col>2</xdr:col>
      <xdr:colOff>192036</xdr:colOff>
      <xdr:row>15</xdr:row>
      <xdr:rowOff>204848</xdr:rowOff>
    </xdr:from>
    <xdr:to>
      <xdr:col>8</xdr:col>
      <xdr:colOff>268291</xdr:colOff>
      <xdr:row>29</xdr:row>
      <xdr:rowOff>138266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443" y="3784404"/>
          <a:ext cx="2887667" cy="2837007"/>
        </a:xfrm>
        <a:prstGeom prst="rect">
          <a:avLst/>
        </a:prstGeom>
      </xdr:spPr>
    </xdr:pic>
    <xdr:clientData/>
  </xdr:twoCellAnchor>
  <xdr:twoCellAnchor>
    <xdr:from>
      <xdr:col>13</xdr:col>
      <xdr:colOff>168992</xdr:colOff>
      <xdr:row>7</xdr:row>
      <xdr:rowOff>15363</xdr:rowOff>
    </xdr:from>
    <xdr:to>
      <xdr:col>13</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18</xdr:row>
      <xdr:rowOff>190500</xdr:rowOff>
    </xdr:from>
    <xdr:to>
      <xdr:col>8</xdr:col>
      <xdr:colOff>298455</xdr:colOff>
      <xdr:row>20</xdr:row>
      <xdr:rowOff>141093</xdr:rowOff>
    </xdr:to>
    <xdr:grpSp>
      <xdr:nvGrpSpPr>
        <xdr:cNvPr id="14" name="グループ化 13">
          <a:extLst>
            <a:ext uri="{FF2B5EF4-FFF2-40B4-BE49-F238E27FC236}">
              <a16:creationId xmlns:a16="http://schemas.microsoft.com/office/drawing/2014/main" id="{BB26F1E6-B667-4C09-BC8A-8A44667F6424}"/>
            </a:ext>
          </a:extLst>
        </xdr:cNvPr>
        <xdr:cNvGrpSpPr/>
      </xdr:nvGrpSpPr>
      <xdr:grpSpPr>
        <a:xfrm>
          <a:off x="3333750" y="4410075"/>
          <a:ext cx="222255" cy="369693"/>
          <a:chOff x="2924611" y="4401350"/>
          <a:chExt cx="222255" cy="372311"/>
        </a:xfrm>
      </xdr:grpSpPr>
      <xdr:sp macro="" textlink="">
        <xdr:nvSpPr>
          <xdr:cNvPr id="15" name="正方形/長方形 14">
            <a:extLst>
              <a:ext uri="{FF2B5EF4-FFF2-40B4-BE49-F238E27FC236}">
                <a16:creationId xmlns:a16="http://schemas.microsoft.com/office/drawing/2014/main" id="{03609151-B29E-43B7-A213-E066D136D971}"/>
              </a:ext>
            </a:extLst>
          </xdr:cNvPr>
          <xdr:cNvSpPr/>
        </xdr:nvSpPr>
        <xdr:spPr>
          <a:xfrm rot="3332076">
            <a:off x="2903743" y="4422218"/>
            <a:ext cx="157345"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7CCCC511-C160-44B5-91F6-9985BB62A1DA}"/>
              </a:ext>
            </a:extLst>
          </xdr:cNvPr>
          <xdr:cNvSpPr/>
        </xdr:nvSpPr>
        <xdr:spPr>
          <a:xfrm rot="3842023">
            <a:off x="2971701" y="4529371"/>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6336CAF7-F956-4A4E-8646-A76949AA1391}"/>
              </a:ext>
            </a:extLst>
          </xdr:cNvPr>
          <xdr:cNvSpPr/>
        </xdr:nvSpPr>
        <xdr:spPr>
          <a:xfrm rot="4138828">
            <a:off x="3021814" y="4648608"/>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466724</xdr:colOff>
      <xdr:row>18</xdr:row>
      <xdr:rowOff>104773</xdr:rowOff>
    </xdr:from>
    <xdr:to>
      <xdr:col>8</xdr:col>
      <xdr:colOff>212698</xdr:colOff>
      <xdr:row>22</xdr:row>
      <xdr:rowOff>112887</xdr:rowOff>
    </xdr:to>
    <xdr:sp macro="" textlink="">
      <xdr:nvSpPr>
        <xdr:cNvPr id="13" name="テキスト ボックス 12">
          <a:extLst>
            <a:ext uri="{FF2B5EF4-FFF2-40B4-BE49-F238E27FC236}">
              <a16:creationId xmlns:a16="http://schemas.microsoft.com/office/drawing/2014/main" id="{0615643C-CBA1-46BD-9B92-21BCDC53E96C}"/>
            </a:ext>
          </a:extLst>
        </xdr:cNvPr>
        <xdr:cNvSpPr txBox="1"/>
      </xdr:nvSpPr>
      <xdr:spPr>
        <a:xfrm rot="4263703">
          <a:off x="2535929" y="4626868"/>
          <a:ext cx="846314" cy="241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探究の学び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C1:AC84"/>
  <sheetViews>
    <sheetView tabSelected="1" view="pageBreakPreview" zoomScaleNormal="100" zoomScaleSheetLayoutView="100" workbookViewId="0">
      <selection activeCell="P23" sqref="P23:Q25"/>
    </sheetView>
  </sheetViews>
  <sheetFormatPr defaultRowHeight="13.5" x14ac:dyDescent="0.15"/>
  <cols>
    <col min="1" max="1" width="5.125" customWidth="1"/>
    <col min="2" max="2" width="0.5" customWidth="1"/>
    <col min="3" max="5" width="5.875" customWidth="1"/>
    <col min="6" max="9" width="6.5" customWidth="1"/>
    <col min="10" max="10" width="0.5" customWidth="1"/>
    <col min="11" max="11" width="1.375" style="26" customWidth="1"/>
    <col min="12" max="12" width="2" style="26" customWidth="1"/>
    <col min="13" max="13" width="4.5" customWidth="1"/>
    <col min="14" max="14" width="3.125" style="16" customWidth="1"/>
    <col min="15" max="15" width="2.625" style="16" customWidth="1"/>
    <col min="16" max="16" width="2.375" customWidth="1"/>
    <col min="17" max="17" width="16" style="16" customWidth="1"/>
    <col min="18" max="18" width="37.5" customWidth="1"/>
    <col min="19" max="19" width="89" customWidth="1"/>
    <col min="20" max="21" width="4.5" customWidth="1"/>
    <col min="22" max="22" width="0.5" customWidth="1"/>
  </cols>
  <sheetData>
    <row r="1" spans="3:29" ht="5.25" customHeight="1" x14ac:dyDescent="0.15"/>
    <row r="2" spans="3:29" ht="35.25" customHeight="1" x14ac:dyDescent="0.15">
      <c r="C2" s="89" t="s">
        <v>427</v>
      </c>
      <c r="D2" s="89"/>
      <c r="E2" s="89"/>
      <c r="F2" s="89"/>
      <c r="G2" s="89"/>
      <c r="H2" s="89"/>
      <c r="I2" s="89"/>
      <c r="K2" s="86" t="s">
        <v>445</v>
      </c>
      <c r="L2" s="87"/>
      <c r="M2" s="87"/>
      <c r="N2" s="87"/>
      <c r="O2" s="87"/>
      <c r="P2" s="87"/>
      <c r="Q2" s="87"/>
      <c r="R2" s="88"/>
      <c r="S2" s="84" t="s">
        <v>423</v>
      </c>
      <c r="T2" s="85"/>
      <c r="U2" s="33"/>
    </row>
    <row r="3" spans="3:29" ht="6" customHeight="1" x14ac:dyDescent="0.15">
      <c r="C3" s="89"/>
      <c r="D3" s="89"/>
      <c r="E3" s="89"/>
      <c r="F3" s="89"/>
      <c r="G3" s="89"/>
      <c r="H3" s="89"/>
      <c r="I3" s="89"/>
      <c r="K3" s="13"/>
      <c r="L3" s="13"/>
      <c r="M3" s="12"/>
      <c r="N3" s="17"/>
      <c r="O3" s="17"/>
      <c r="P3" s="12"/>
      <c r="Q3" s="17"/>
      <c r="R3" s="12"/>
      <c r="S3" s="12"/>
      <c r="T3" s="12"/>
      <c r="U3" s="12"/>
    </row>
    <row r="4" spans="3:29" ht="22.5" customHeight="1" x14ac:dyDescent="0.15">
      <c r="C4" s="90"/>
      <c r="D4" s="90"/>
      <c r="E4" s="90"/>
      <c r="F4" s="90"/>
      <c r="G4" s="90"/>
      <c r="H4" s="90"/>
      <c r="I4" s="90"/>
      <c r="K4" s="92" t="s">
        <v>202</v>
      </c>
      <c r="L4" s="93"/>
      <c r="M4" s="93"/>
      <c r="N4" s="94"/>
      <c r="O4" s="108" t="s">
        <v>204</v>
      </c>
      <c r="P4" s="93"/>
      <c r="Q4" s="93"/>
      <c r="R4" s="94"/>
      <c r="S4" s="93" t="s">
        <v>201</v>
      </c>
      <c r="T4" s="94"/>
      <c r="U4" s="34"/>
    </row>
    <row r="5" spans="3:29" ht="30" customHeight="1" x14ac:dyDescent="0.15">
      <c r="C5" s="142" t="s">
        <v>160</v>
      </c>
      <c r="D5" s="143"/>
      <c r="E5" s="144"/>
      <c r="F5" s="148" t="s">
        <v>444</v>
      </c>
      <c r="G5" s="149"/>
      <c r="H5" s="149"/>
      <c r="I5" s="150"/>
      <c r="K5" s="109" t="s">
        <v>199</v>
      </c>
      <c r="L5" s="110"/>
      <c r="M5" s="110"/>
      <c r="N5" s="110"/>
      <c r="O5" s="110"/>
      <c r="P5" s="110"/>
      <c r="Q5" s="110"/>
      <c r="R5" s="111"/>
      <c r="S5" s="100"/>
      <c r="T5" s="101"/>
      <c r="U5" s="35"/>
    </row>
    <row r="6" spans="3:29" ht="30" customHeight="1" x14ac:dyDescent="0.15">
      <c r="C6" s="145"/>
      <c r="D6" s="146"/>
      <c r="E6" s="147"/>
      <c r="F6" s="151"/>
      <c r="G6" s="152"/>
      <c r="H6" s="152"/>
      <c r="I6" s="153"/>
      <c r="K6" s="112" t="s">
        <v>200</v>
      </c>
      <c r="L6" s="113"/>
      <c r="M6" s="113"/>
      <c r="N6" s="113"/>
      <c r="O6" s="113"/>
      <c r="P6" s="113"/>
      <c r="Q6" s="113"/>
      <c r="R6" s="114"/>
      <c r="S6" s="100"/>
      <c r="T6" s="101"/>
      <c r="U6" s="36"/>
    </row>
    <row r="7" spans="3:29" ht="21.75" customHeight="1" x14ac:dyDescent="0.15">
      <c r="C7" s="179" t="s">
        <v>157</v>
      </c>
      <c r="D7" s="179"/>
      <c r="E7" s="180"/>
      <c r="F7" s="180"/>
      <c r="G7" s="180"/>
      <c r="H7" s="180"/>
      <c r="I7" s="180"/>
      <c r="K7" s="92" t="s">
        <v>54</v>
      </c>
      <c r="L7" s="93"/>
      <c r="M7" s="93"/>
      <c r="N7" s="94"/>
      <c r="O7" s="92" t="s">
        <v>60</v>
      </c>
      <c r="P7" s="93"/>
      <c r="Q7" s="94"/>
      <c r="R7" s="27" t="s">
        <v>61</v>
      </c>
      <c r="S7" s="27" t="s">
        <v>62</v>
      </c>
      <c r="T7" s="27" t="s">
        <v>63</v>
      </c>
      <c r="U7" s="27" t="s">
        <v>207</v>
      </c>
    </row>
    <row r="8" spans="3:29" ht="16.5" customHeight="1" x14ac:dyDescent="0.15">
      <c r="C8" s="179"/>
      <c r="D8" s="179"/>
      <c r="E8" s="180"/>
      <c r="F8" s="180"/>
      <c r="G8" s="180"/>
      <c r="H8" s="180"/>
      <c r="I8" s="180"/>
      <c r="K8" s="121" t="s">
        <v>59</v>
      </c>
      <c r="L8" s="122"/>
      <c r="M8" s="115" t="s">
        <v>203</v>
      </c>
      <c r="N8" s="116"/>
      <c r="O8" s="102" t="s">
        <v>227</v>
      </c>
      <c r="P8" s="74" t="s">
        <v>341</v>
      </c>
      <c r="Q8" s="75"/>
      <c r="R8" s="83" t="str">
        <f>VLOOKUP($F$5,育成指標!$B$5:$P$8,2,FALSE)</f>
        <v>・地域の活動や行事に積極的に参加したり、地域の方と交流したりして、地域理解に努める。</v>
      </c>
      <c r="S8" s="28" t="str">
        <f>VLOOKUP($X$13,セルフチェック!$A$1:$O$13,W8,FALSE)</f>
        <v>地域の行事や活動等に参加したり、地域の方と語り合ったりして、地域の特色や実情をつかもうとしている。</v>
      </c>
      <c r="T8" s="38"/>
      <c r="U8" s="80" t="e">
        <f>ROUND(AVERAGE($T8:$T10),1)</f>
        <v>#DIV/0!</v>
      </c>
      <c r="W8">
        <v>2</v>
      </c>
      <c r="X8" t="str">
        <f>育成指標!B5</f>
        <v>Ⅳ 次世代育成期相当
/管理職期相当
（経験20年程度以上）</v>
      </c>
      <c r="AC8">
        <v>12</v>
      </c>
    </row>
    <row r="9" spans="3:29" ht="16.5" customHeight="1" x14ac:dyDescent="0.15">
      <c r="C9" s="179" t="s">
        <v>158</v>
      </c>
      <c r="D9" s="179"/>
      <c r="E9" s="180"/>
      <c r="F9" s="180"/>
      <c r="G9" s="180"/>
      <c r="H9" s="180"/>
      <c r="I9" s="180"/>
      <c r="K9" s="123"/>
      <c r="L9" s="124"/>
      <c r="M9" s="117"/>
      <c r="N9" s="118"/>
      <c r="O9" s="103"/>
      <c r="P9" s="76"/>
      <c r="Q9" s="77"/>
      <c r="R9" s="83"/>
      <c r="S9" s="29" t="str">
        <f>VLOOKUP($X$13-1,セルフチェック!$A$1:$O$13,W9,FALSE)</f>
        <v>地域の方と交流し、社会性を高めたり、知見を広げたりしている。</v>
      </c>
      <c r="T9" s="39"/>
      <c r="U9" s="81"/>
      <c r="W9">
        <v>2</v>
      </c>
      <c r="X9" t="str">
        <f>育成指標!B6</f>
        <v>Ⅲ 充実期相当
（経験10年から20年程度）</v>
      </c>
      <c r="AC9">
        <v>9</v>
      </c>
    </row>
    <row r="10" spans="3:29" ht="16.5" customHeight="1" x14ac:dyDescent="0.15">
      <c r="C10" s="179"/>
      <c r="D10" s="179"/>
      <c r="E10" s="180"/>
      <c r="F10" s="180"/>
      <c r="G10" s="180"/>
      <c r="H10" s="180"/>
      <c r="I10" s="180"/>
      <c r="K10" s="123"/>
      <c r="L10" s="124"/>
      <c r="M10" s="117"/>
      <c r="N10" s="118"/>
      <c r="O10" s="104"/>
      <c r="P10" s="78"/>
      <c r="Q10" s="79"/>
      <c r="R10" s="83"/>
      <c r="S10" s="30" t="str">
        <f>VLOOKUP($X$13-2,セルフチェック!$A$1:$O$13,W10,FALSE)</f>
        <v>地域に開かれた学校が求められる理由や地域と共にある学校づくりの仕組みを理解している。</v>
      </c>
      <c r="T10" s="40"/>
      <c r="U10" s="82"/>
      <c r="W10">
        <v>2</v>
      </c>
      <c r="X10" t="str">
        <f>育成指標!B7</f>
        <v>Ⅱ 伸長期相当
（経験５年から10年程度）</v>
      </c>
      <c r="AC10">
        <v>6</v>
      </c>
    </row>
    <row r="11" spans="3:29" ht="16.5" customHeight="1" x14ac:dyDescent="0.15">
      <c r="C11" s="179" t="s">
        <v>159</v>
      </c>
      <c r="D11" s="179"/>
      <c r="E11" s="180"/>
      <c r="F11" s="180"/>
      <c r="G11" s="180"/>
      <c r="H11" s="180"/>
      <c r="I11" s="180"/>
      <c r="K11" s="123"/>
      <c r="L11" s="124"/>
      <c r="M11" s="117"/>
      <c r="N11" s="118"/>
      <c r="O11" s="105" t="s">
        <v>228</v>
      </c>
      <c r="P11" s="74" t="s">
        <v>424</v>
      </c>
      <c r="Q11" s="75"/>
      <c r="R11" s="83" t="str">
        <f>VLOOKUP($F$5,育成指標!$B$5:$P$8,3,FALSE)</f>
        <v>・地域素材を教材化したり、地域での体験学習を取り入れたりして、児童生徒が地域を理解し、そのよさを実感できるようにする。</v>
      </c>
      <c r="S11" s="28" t="str">
        <f>VLOOKUP($X$13,セルフチェック!$A$1:$O$13,W11,FALSE)</f>
        <v>地域の特色や、地域の方が大切にしている思いや願いを理解しようとしている。</v>
      </c>
      <c r="T11" s="38"/>
      <c r="U11" s="80" t="e">
        <f t="shared" ref="U11" si="0">ROUND(AVERAGE($T11:$T13),1)</f>
        <v>#DIV/0!</v>
      </c>
      <c r="W11">
        <v>3</v>
      </c>
      <c r="X11" t="str">
        <f>育成指標!B8</f>
        <v>Ⅰ 基礎形成期相当
（経験１年から５年程度）</v>
      </c>
      <c r="AC11">
        <v>3</v>
      </c>
    </row>
    <row r="12" spans="3:29" ht="16.5" customHeight="1" x14ac:dyDescent="0.15">
      <c r="C12" s="179"/>
      <c r="D12" s="179"/>
      <c r="E12" s="180"/>
      <c r="F12" s="180"/>
      <c r="G12" s="180"/>
      <c r="H12" s="180"/>
      <c r="I12" s="180"/>
      <c r="K12" s="123"/>
      <c r="L12" s="124"/>
      <c r="M12" s="117"/>
      <c r="N12" s="118"/>
      <c r="O12" s="106"/>
      <c r="P12" s="76"/>
      <c r="Q12" s="77"/>
      <c r="R12" s="83"/>
      <c r="S12" s="29" t="str">
        <f>VLOOKUP($X$13-1,セルフチェック!$A$1:$O$13,W12,FALSE)</f>
        <v>地域に目を向けたり、足を運んだりして、地域のよさに学ぶことができる素材を教材化して授業を構想している。</v>
      </c>
      <c r="T12" s="39"/>
      <c r="U12" s="81"/>
      <c r="W12">
        <v>3</v>
      </c>
    </row>
    <row r="13" spans="3:29" ht="16.5" customHeight="1" x14ac:dyDescent="0.15">
      <c r="K13" s="123"/>
      <c r="L13" s="124"/>
      <c r="M13" s="119"/>
      <c r="N13" s="120"/>
      <c r="O13" s="107"/>
      <c r="P13" s="78"/>
      <c r="Q13" s="79"/>
      <c r="R13" s="83"/>
      <c r="S13" s="30" t="str">
        <f>VLOOKUP($X$13-2,セルフチェック!$A$1:$O$13,W13,FALSE)</f>
        <v>「ひと・もの・こと」に直接触れる体験活動を取り入れた学習を展開している。</v>
      </c>
      <c r="T13" s="40"/>
      <c r="U13" s="82"/>
      <c r="W13">
        <v>3</v>
      </c>
      <c r="X13" s="25">
        <f>VLOOKUP($F$5,$X$8:$AC$11,6,FALSE)</f>
        <v>3</v>
      </c>
    </row>
    <row r="14" spans="3:29" ht="16.5" customHeight="1" x14ac:dyDescent="0.15">
      <c r="K14" s="123"/>
      <c r="L14" s="124"/>
      <c r="M14" s="130" t="s">
        <v>329</v>
      </c>
      <c r="N14" s="131"/>
      <c r="O14" s="127" t="s">
        <v>229</v>
      </c>
      <c r="P14" s="68" t="s">
        <v>55</v>
      </c>
      <c r="Q14" s="69"/>
      <c r="R14" s="83" t="str">
        <f>VLOOKUP($F$5,育成指標!$B$5:$P$8,4,FALSE)</f>
        <v>・ワークライフバランスを重視し、健康や時間を自ら管理しながら、職務に向かうコンディションを維持する。
・自己課題に沿った研修を実施し、周囲の助言や自己の振り返りをもとに、成長し続けようと努力する。</v>
      </c>
      <c r="S14" s="28" t="str">
        <f>VLOOKUP($X$13,セルフチェック!$A$1:$O$13,W14,FALSE)</f>
        <v>タイムマネジメントを心がけ、ワークライフバランスを大切にしたバランスのよい生活を送ろうとしている。</v>
      </c>
      <c r="T14" s="38"/>
      <c r="U14" s="80" t="e">
        <f t="shared" ref="U14" si="1">ROUND(AVERAGE($T14:$T16),1)</f>
        <v>#DIV/0!</v>
      </c>
      <c r="W14">
        <v>4</v>
      </c>
    </row>
    <row r="15" spans="3:29" ht="16.5" customHeight="1" x14ac:dyDescent="0.15">
      <c r="K15" s="123"/>
      <c r="L15" s="124"/>
      <c r="M15" s="132"/>
      <c r="N15" s="133"/>
      <c r="O15" s="128"/>
      <c r="P15" s="70"/>
      <c r="Q15" s="71"/>
      <c r="R15" s="83"/>
      <c r="S15" s="29" t="str">
        <f>VLOOKUP($X$13-1,セルフチェック!$A$1:$O$13,W15,FALSE)</f>
        <v>セルフチェックシートを用い、自己の強み（よさ）と弱み（課題）を把握しようと心がけている。</v>
      </c>
      <c r="T15" s="39"/>
      <c r="U15" s="81"/>
      <c r="W15">
        <v>4</v>
      </c>
    </row>
    <row r="16" spans="3:29" ht="16.5" customHeight="1" x14ac:dyDescent="0.15">
      <c r="K16" s="123"/>
      <c r="L16" s="124"/>
      <c r="M16" s="132"/>
      <c r="N16" s="133"/>
      <c r="O16" s="129"/>
      <c r="P16" s="72"/>
      <c r="Q16" s="73"/>
      <c r="R16" s="83"/>
      <c r="S16" s="30" t="str">
        <f>VLOOKUP($X$13-2,セルフチェック!$A$1:$O$13,W16,FALSE)</f>
        <v>謙虚に学び続ける教師であり続けるために、先輩や同僚の教員からの助言、経験談に耳を傾けて学ぼうとしている。</v>
      </c>
      <c r="T16" s="40"/>
      <c r="U16" s="82"/>
      <c r="W16">
        <v>4</v>
      </c>
    </row>
    <row r="17" spans="11:23" ht="16.5" customHeight="1" x14ac:dyDescent="0.15">
      <c r="K17" s="123"/>
      <c r="L17" s="124"/>
      <c r="M17" s="132"/>
      <c r="N17" s="133"/>
      <c r="O17" s="157" t="s">
        <v>230</v>
      </c>
      <c r="P17" s="68" t="s">
        <v>56</v>
      </c>
      <c r="Q17" s="69"/>
      <c r="R17" s="83" t="str">
        <f>VLOOKUP($F$5,育成指標!$B$5:$P$8,5,FALSE)</f>
        <v>・チームの一員としての自己の役割を自覚し、任せられた職務に対して誠実に取り組む。
・チームの目標を理解し、同僚と協力して目標実現に向けて努力する。</v>
      </c>
      <c r="S17" s="28" t="str">
        <f>VLOOKUP($X$13,セルフチェック!$A$1:$O$13,W17,FALSE)</f>
        <v>チームの一員としての自己の役割を自覚し、任された職務に対して誠実に取り組んでいる。</v>
      </c>
      <c r="T17" s="38"/>
      <c r="U17" s="80" t="e">
        <f t="shared" ref="U17" si="2">ROUND(AVERAGE($T17:$T19),1)</f>
        <v>#DIV/0!</v>
      </c>
      <c r="W17">
        <v>5</v>
      </c>
    </row>
    <row r="18" spans="11:23" ht="16.5" customHeight="1" x14ac:dyDescent="0.15">
      <c r="K18" s="123"/>
      <c r="L18" s="124"/>
      <c r="M18" s="132"/>
      <c r="N18" s="133"/>
      <c r="O18" s="158"/>
      <c r="P18" s="70"/>
      <c r="Q18" s="71"/>
      <c r="R18" s="83"/>
      <c r="S18" s="29" t="str">
        <f>VLOOKUP($X$13-1,セルフチェック!$A$1:$O$13,W18,FALSE)</f>
        <v>チームとしての目標を理解しながら、学年会、教科会等に、自ら求め、参加している。</v>
      </c>
      <c r="T18" s="39"/>
      <c r="U18" s="81"/>
      <c r="W18">
        <v>5</v>
      </c>
    </row>
    <row r="19" spans="11:23" ht="16.5" customHeight="1" x14ac:dyDescent="0.15">
      <c r="K19" s="123"/>
      <c r="L19" s="124"/>
      <c r="M19" s="132"/>
      <c r="N19" s="133"/>
      <c r="O19" s="159"/>
      <c r="P19" s="72"/>
      <c r="Q19" s="73"/>
      <c r="R19" s="83"/>
      <c r="S19" s="30" t="str">
        <f>VLOOKUP($X$13-2,セルフチェック!$A$1:$O$13,W19,FALSE)</f>
        <v>職員間の人間関係をより豊かにしながら、同僚と協力して目標を実現しようとしている。</v>
      </c>
      <c r="T19" s="40"/>
      <c r="U19" s="82"/>
      <c r="W19">
        <v>5</v>
      </c>
    </row>
    <row r="20" spans="11:23" ht="16.5" customHeight="1" x14ac:dyDescent="0.15">
      <c r="K20" s="123"/>
      <c r="L20" s="124"/>
      <c r="M20" s="132"/>
      <c r="N20" s="133"/>
      <c r="O20" s="163" t="s">
        <v>231</v>
      </c>
      <c r="P20" s="68" t="s">
        <v>57</v>
      </c>
      <c r="Q20" s="69"/>
      <c r="R20" s="83" t="str">
        <f>VLOOKUP($F$5,育成指標!$B$5:$P$8,6,FALSE)</f>
        <v>・信頼される学校を実現する上で、危機管理やコンプライアンスが欠かせないことを理解し、危機の未然防止や発生時の対応に確実に取り組む。</v>
      </c>
      <c r="S20" s="28" t="str">
        <f>VLOOKUP($X$13,セルフチェック!$A$1:$O$13,W20,FALSE)</f>
        <v>危機管理やコンプライアンスについて理解し、防止のために日常的に意識している。</v>
      </c>
      <c r="T20" s="38"/>
      <c r="U20" s="80" t="e">
        <f t="shared" ref="U20" si="3">ROUND(AVERAGE($T20:$T22),1)</f>
        <v>#DIV/0!</v>
      </c>
      <c r="W20">
        <v>6</v>
      </c>
    </row>
    <row r="21" spans="11:23" ht="16.5" customHeight="1" x14ac:dyDescent="0.15">
      <c r="K21" s="123"/>
      <c r="L21" s="124"/>
      <c r="M21" s="132"/>
      <c r="N21" s="133"/>
      <c r="O21" s="164"/>
      <c r="P21" s="70"/>
      <c r="Q21" s="71"/>
      <c r="R21" s="83"/>
      <c r="S21" s="29" t="str">
        <f>VLOOKUP($X$13-1,セルフチェック!$A$1:$O$13,W21,FALSE)</f>
        <v>危機の未然防止の重要性を理解し、日頃から児童生徒の観察や安全対策を行っている。</v>
      </c>
      <c r="T21" s="39"/>
      <c r="U21" s="81"/>
      <c r="W21">
        <v>6</v>
      </c>
    </row>
    <row r="22" spans="11:23" ht="16.5" customHeight="1" x14ac:dyDescent="0.15">
      <c r="K22" s="123"/>
      <c r="L22" s="124"/>
      <c r="M22" s="132"/>
      <c r="N22" s="133"/>
      <c r="O22" s="165"/>
      <c r="P22" s="72"/>
      <c r="Q22" s="73"/>
      <c r="R22" s="83"/>
      <c r="S22" s="30" t="str">
        <f>VLOOKUP($X$13-2,セルフチェック!$A$1:$O$13,W22,FALSE)</f>
        <v>危機発生時の対応について理解し、確実に対応することができる。</v>
      </c>
      <c r="T22" s="40"/>
      <c r="U22" s="82"/>
      <c r="W22">
        <v>6</v>
      </c>
    </row>
    <row r="23" spans="11:23" ht="16.5" customHeight="1" x14ac:dyDescent="0.15">
      <c r="K23" s="123"/>
      <c r="L23" s="124"/>
      <c r="M23" s="132"/>
      <c r="N23" s="133"/>
      <c r="O23" s="160" t="s">
        <v>232</v>
      </c>
      <c r="P23" s="74" t="s">
        <v>205</v>
      </c>
      <c r="Q23" s="75"/>
      <c r="R23" s="83" t="str">
        <f>VLOOKUP($F$5,育成指標!$B$5:$P$8,7,FALSE)</f>
        <v>・日々の教育活動を「目標−内容−方法−評価」のセットで捉え、意図的・計画的に実践する。</v>
      </c>
      <c r="S23" s="28" t="str">
        <f>VLOOKUP($X$13,セルフチェック!$A$1:$O$13,W23,FALSE)</f>
        <v>授業を「目標－内容－方法－評価」のセットで捉え、構想している。</v>
      </c>
      <c r="T23" s="38"/>
      <c r="U23" s="80" t="e">
        <f t="shared" ref="U23" si="4">ROUND(AVERAGE($T23:$T25),1)</f>
        <v>#DIV/0!</v>
      </c>
      <c r="W23">
        <v>7</v>
      </c>
    </row>
    <row r="24" spans="11:23" ht="16.5" customHeight="1" x14ac:dyDescent="0.15">
      <c r="K24" s="123"/>
      <c r="L24" s="124"/>
      <c r="M24" s="132"/>
      <c r="N24" s="133"/>
      <c r="O24" s="161"/>
      <c r="P24" s="76"/>
      <c r="Q24" s="77"/>
      <c r="R24" s="83"/>
      <c r="S24" s="29" t="str">
        <f>VLOOKUP($X$13-1,セルフチェック!$A$1:$O$13,W24,FALSE)</f>
        <v>学校教育目標と関連させて、単元や題材など内容や時間のまとまりを見通し、単元計画を立てている。</v>
      </c>
      <c r="T24" s="39"/>
      <c r="U24" s="81"/>
      <c r="W24">
        <v>7</v>
      </c>
    </row>
    <row r="25" spans="11:23" ht="16.5" customHeight="1" x14ac:dyDescent="0.15">
      <c r="K25" s="123"/>
      <c r="L25" s="124"/>
      <c r="M25" s="134"/>
      <c r="N25" s="135"/>
      <c r="O25" s="162"/>
      <c r="P25" s="78"/>
      <c r="Q25" s="79"/>
      <c r="R25" s="83"/>
      <c r="S25" s="30" t="str">
        <f>VLOOKUP($X$13-2,セルフチェック!$A$1:$O$13,W25,FALSE)</f>
        <v>個々の児童生徒の状況を把握しながら、課題を決め、具体的な構想、手立て、評価を行っている。</v>
      </c>
      <c r="T25" s="40"/>
      <c r="U25" s="82"/>
      <c r="W25">
        <v>7</v>
      </c>
    </row>
    <row r="26" spans="11:23" ht="16.5" customHeight="1" x14ac:dyDescent="0.15">
      <c r="K26" s="123"/>
      <c r="L26" s="124"/>
      <c r="M26" s="91" t="s">
        <v>206</v>
      </c>
      <c r="N26" s="95" t="s">
        <v>58</v>
      </c>
      <c r="O26" s="166" t="s">
        <v>233</v>
      </c>
      <c r="P26" s="74" t="s">
        <v>162</v>
      </c>
      <c r="Q26" s="75"/>
      <c r="R26" s="83" t="str">
        <f>VLOOKUP($F$5,育成指標!$B$5:$P$8,8,FALSE)</f>
        <v>・教科等の特質に応じた「見方・考え方」を活用して、「知識・技能」を確実に身に付ける授業を構想する。
・「習得−活用−探究」の学びの過程を通して、児童生徒が「思考力・表現力・判断力等」を高めていく単元を構想する。</v>
      </c>
      <c r="S26" s="28" t="str">
        <f>VLOOKUP($X$13,セルフチェック!$A$1:$O$13,W26,FALSE)</f>
        <v>「児童生徒」「教材」「問題解決の過程」をバランスよく理解して授業づくりをしている。</v>
      </c>
      <c r="T26" s="38"/>
      <c r="U26" s="80" t="e">
        <f t="shared" ref="U26" si="5">ROUND(AVERAGE($T26:$T28),1)</f>
        <v>#DIV/0!</v>
      </c>
      <c r="W26">
        <v>8</v>
      </c>
    </row>
    <row r="27" spans="11:23" ht="16.5" customHeight="1" x14ac:dyDescent="0.15">
      <c r="K27" s="123"/>
      <c r="L27" s="124"/>
      <c r="M27" s="91"/>
      <c r="N27" s="96"/>
      <c r="O27" s="167"/>
      <c r="P27" s="76"/>
      <c r="Q27" s="77"/>
      <c r="R27" s="83"/>
      <c r="S27" s="29" t="str">
        <f>VLOOKUP($X$13-1,セルフチェック!$A$1:$O$13,W27,FALSE)</f>
        <v>基礎的・基本的な「知識・技能」を確実に身に付ける授業をしている。</v>
      </c>
      <c r="T27" s="39"/>
      <c r="U27" s="81"/>
      <c r="W27">
        <v>8</v>
      </c>
    </row>
    <row r="28" spans="11:23" ht="16.5" customHeight="1" x14ac:dyDescent="0.15">
      <c r="K28" s="123"/>
      <c r="L28" s="124"/>
      <c r="M28" s="91"/>
      <c r="N28" s="96"/>
      <c r="O28" s="168"/>
      <c r="P28" s="78"/>
      <c r="Q28" s="79"/>
      <c r="R28" s="83"/>
      <c r="S28" s="30" t="str">
        <f>VLOOKUP($X$13-2,セルフチェック!$A$1:$O$13,W28,FALSE)</f>
        <v>児童生徒が「思考力・表現力・判断力等」を高めていく単元を構想している。</v>
      </c>
      <c r="T28" s="40"/>
      <c r="U28" s="82"/>
      <c r="W28">
        <v>8</v>
      </c>
    </row>
    <row r="29" spans="11:23" ht="16.5" customHeight="1" x14ac:dyDescent="0.15">
      <c r="K29" s="123"/>
      <c r="L29" s="124"/>
      <c r="M29" s="91"/>
      <c r="N29" s="96"/>
      <c r="O29" s="169" t="s">
        <v>425</v>
      </c>
      <c r="P29" s="74" t="s">
        <v>426</v>
      </c>
      <c r="Q29" s="75"/>
      <c r="R29" s="83" t="str">
        <f>VLOOKUP($F$5,育成指標!$B$5:$P$8,9,FALSE)</f>
        <v>・「授業がもっとよくなる３観点」や「信州Basic」を踏まえた授業を確実に行う。
・「主体的・対話的で深い学び」の視点から、授業改善に取り組み、児童生徒の個性に応じた質の高い学びを引き出す。</v>
      </c>
      <c r="S29" s="28" t="str">
        <f>VLOOKUP($X$13,セルフチェック!$A$1:$O$13,W29,FALSE)</f>
        <v>「信州Basic」等を踏まえて、授業に必要な基本的な指導について理解している。</v>
      </c>
      <c r="T29" s="38"/>
      <c r="U29" s="80" t="e">
        <f t="shared" ref="U29" si="6">ROUND(AVERAGE($T29:$T31),1)</f>
        <v>#DIV/0!</v>
      </c>
      <c r="W29">
        <v>9</v>
      </c>
    </row>
    <row r="30" spans="11:23" ht="16.5" customHeight="1" x14ac:dyDescent="0.15">
      <c r="K30" s="123"/>
      <c r="L30" s="124"/>
      <c r="M30" s="91"/>
      <c r="N30" s="96"/>
      <c r="O30" s="170"/>
      <c r="P30" s="76"/>
      <c r="Q30" s="77"/>
      <c r="R30" s="83"/>
      <c r="S30" s="29" t="str">
        <f>VLOOKUP($X$13-1,セルフチェック!$A$1:$O$13,W30,FALSE)</f>
        <v>「ねらいを明確に」「めりはりをつけて」「ねらいの達成を見とどけて」の３観点を意識した授業を行っている。</v>
      </c>
      <c r="T30" s="39"/>
      <c r="U30" s="81"/>
      <c r="W30">
        <v>9</v>
      </c>
    </row>
    <row r="31" spans="11:23" ht="16.5" customHeight="1" x14ac:dyDescent="0.15">
      <c r="K31" s="123"/>
      <c r="L31" s="124"/>
      <c r="M31" s="91"/>
      <c r="N31" s="96"/>
      <c r="O31" s="171"/>
      <c r="P31" s="78"/>
      <c r="Q31" s="79"/>
      <c r="R31" s="83"/>
      <c r="S31" s="30" t="str">
        <f>VLOOKUP($X$13-2,セルフチェック!$A$1:$O$13,W31,FALSE)</f>
        <v>「主体的・対話的で深い学び」の視点から授業改善に取り組んでいる。</v>
      </c>
      <c r="T31" s="40"/>
      <c r="U31" s="82"/>
      <c r="W31">
        <v>9</v>
      </c>
    </row>
    <row r="32" spans="11:23" ht="16.5" customHeight="1" x14ac:dyDescent="0.15">
      <c r="K32" s="123"/>
      <c r="L32" s="124"/>
      <c r="M32" s="91"/>
      <c r="N32" s="96"/>
      <c r="O32" s="173" t="s">
        <v>234</v>
      </c>
      <c r="P32" s="74" t="s">
        <v>163</v>
      </c>
      <c r="Q32" s="75"/>
      <c r="R32" s="83" t="str">
        <f>VLOOKUP($F$5,育成指標!$B$5:$P$8,10,FALSE)</f>
        <v>・「目標に準拠した評価」により一人一人の学習状況を把握し、適切なフィードバックを行って内容の確実な定着を図る。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v>
      </c>
      <c r="S32" s="28" t="str">
        <f>VLOOKUP($X$13,セルフチェック!$A$1:$O$13,W32,FALSE)</f>
        <v>学習指導要領の目標に準拠した評価の計画を立て、児童生徒一人一人の学習状況を的確に把握している。</v>
      </c>
      <c r="T32" s="38"/>
      <c r="U32" s="80" t="e">
        <f t="shared" ref="U32" si="7">ROUND(AVERAGE($T32:$T34),1)</f>
        <v>#DIV/0!</v>
      </c>
      <c r="W32">
        <v>10</v>
      </c>
    </row>
    <row r="33" spans="3:23" ht="16.5" customHeight="1" x14ac:dyDescent="0.15">
      <c r="G33" s="41"/>
      <c r="H33" s="172" t="s">
        <v>226</v>
      </c>
      <c r="I33" s="172"/>
      <c r="K33" s="123"/>
      <c r="L33" s="124"/>
      <c r="M33" s="91"/>
      <c r="N33" s="96"/>
      <c r="O33" s="174"/>
      <c r="P33" s="76"/>
      <c r="Q33" s="77"/>
      <c r="R33" s="83"/>
      <c r="S33" s="29" t="str">
        <f>VLOOKUP($X$13-1,セルフチェック!$A$1:$O$13,W33,FALSE)</f>
        <v>児童生徒に対する学習評価を指導の評価として捉え、授業改善や指導の工夫に生かしている。</v>
      </c>
      <c r="T33" s="39"/>
      <c r="U33" s="81"/>
      <c r="W33">
        <v>10</v>
      </c>
    </row>
    <row r="34" spans="3:23" ht="16.5" customHeight="1" x14ac:dyDescent="0.15">
      <c r="K34" s="123"/>
      <c r="L34" s="124"/>
      <c r="M34" s="91"/>
      <c r="N34" s="97"/>
      <c r="O34" s="175"/>
      <c r="P34" s="78"/>
      <c r="Q34" s="79"/>
      <c r="R34" s="83"/>
      <c r="S34" s="30" t="str">
        <f>VLOOKUP($X$13-2,セルフチェック!$A$1:$O$13,W34,FALSE)</f>
        <v>児童生徒が学習内容の価値や自己の高まりに気づけるよう、自己評価の場面を授業に位置付けている。</v>
      </c>
      <c r="T34" s="40"/>
      <c r="U34" s="82"/>
      <c r="W34">
        <v>10</v>
      </c>
    </row>
    <row r="35" spans="3:23" ht="16.5" customHeight="1" x14ac:dyDescent="0.15">
      <c r="C35" s="53" t="s">
        <v>161</v>
      </c>
      <c r="D35" s="54"/>
      <c r="E35" s="54"/>
      <c r="F35" s="54"/>
      <c r="G35" s="54"/>
      <c r="H35" s="54"/>
      <c r="I35" s="55"/>
      <c r="K35" s="123"/>
      <c r="L35" s="124"/>
      <c r="M35" s="91"/>
      <c r="N35" s="95" t="s">
        <v>52</v>
      </c>
      <c r="O35" s="176" t="s">
        <v>235</v>
      </c>
      <c r="P35" s="68" t="s">
        <v>38</v>
      </c>
      <c r="Q35" s="69"/>
      <c r="R35" s="83" t="str">
        <f>VLOOKUP($F$5,育成指標!$B$5:$P$8,11,FALSE)</f>
        <v>・児童生徒の内面を共感的に理解し、信頼関係を構築する。
・保護者や同僚と連携し、児童生徒を取り巻く環境や抱えている課題を的確に把握し、指導に生かす。</v>
      </c>
      <c r="S35" s="28" t="str">
        <f>VLOOKUP($X$13,セルフチェック!$A$1:$O$13,W35,FALSE)</f>
        <v>児童生徒の内面を共感的に理解し、一人一人を大切にしている。</v>
      </c>
      <c r="T35" s="38"/>
      <c r="U35" s="80" t="e">
        <f t="shared" ref="U35" si="8">ROUND(AVERAGE($T35:$T37),1)</f>
        <v>#DIV/0!</v>
      </c>
      <c r="W35">
        <v>11</v>
      </c>
    </row>
    <row r="36" spans="3:23" ht="16.5" customHeight="1" x14ac:dyDescent="0.15">
      <c r="C36" s="59"/>
      <c r="D36" s="60"/>
      <c r="E36" s="60"/>
      <c r="F36" s="60"/>
      <c r="G36" s="60"/>
      <c r="H36" s="60"/>
      <c r="I36" s="61"/>
      <c r="K36" s="123"/>
      <c r="L36" s="124"/>
      <c r="M36" s="91"/>
      <c r="N36" s="96"/>
      <c r="O36" s="177"/>
      <c r="P36" s="70"/>
      <c r="Q36" s="71"/>
      <c r="R36" s="83"/>
      <c r="S36" s="29" t="str">
        <f>VLOOKUP($X$13-1,セルフチェック!$A$1:$O$13,W36,FALSE)</f>
        <v>学年会や職員会などで児童生徒の話をしている。</v>
      </c>
      <c r="T36" s="39"/>
      <c r="U36" s="81"/>
      <c r="W36">
        <v>11</v>
      </c>
    </row>
    <row r="37" spans="3:23" ht="16.5" customHeight="1" x14ac:dyDescent="0.15">
      <c r="C37" s="62"/>
      <c r="D37" s="63"/>
      <c r="E37" s="63"/>
      <c r="F37" s="63"/>
      <c r="G37" s="63"/>
      <c r="H37" s="63"/>
      <c r="I37" s="64"/>
      <c r="K37" s="123"/>
      <c r="L37" s="124"/>
      <c r="M37" s="91"/>
      <c r="N37" s="96"/>
      <c r="O37" s="178"/>
      <c r="P37" s="72"/>
      <c r="Q37" s="73"/>
      <c r="R37" s="83"/>
      <c r="S37" s="30" t="str">
        <f>VLOOKUP($X$13-2,セルフチェック!$A$1:$O$13,W37,FALSE)</f>
        <v>適応に課題を抱えている児童生徒に、置かれている背景をふまえながら、次の一歩を踏み出せるような支援をすることを心がけている。</v>
      </c>
      <c r="T37" s="40"/>
      <c r="U37" s="82"/>
      <c r="W37">
        <v>11</v>
      </c>
    </row>
    <row r="38" spans="3:23" ht="16.5" customHeight="1" x14ac:dyDescent="0.15">
      <c r="C38" s="62"/>
      <c r="D38" s="63"/>
      <c r="E38" s="63"/>
      <c r="F38" s="63"/>
      <c r="G38" s="63"/>
      <c r="H38" s="63"/>
      <c r="I38" s="64"/>
      <c r="K38" s="123"/>
      <c r="L38" s="124"/>
      <c r="M38" s="91"/>
      <c r="N38" s="96"/>
      <c r="O38" s="56" t="s">
        <v>236</v>
      </c>
      <c r="P38" s="68" t="s">
        <v>39</v>
      </c>
      <c r="Q38" s="69"/>
      <c r="R38" s="83" t="str">
        <f>VLOOKUP($F$5,育成指標!$B$5:$P$8,12,FALSE)</f>
        <v>・集団生活を送る上でのルールづくり、人間関係づくりを通して、児童生徒の社会的スキルを高める。
・自発的・自治的な活動を重視し、児童生徒の集団への所属感や連帯感、問題解決力を高める。</v>
      </c>
      <c r="S38" s="28" t="str">
        <f>VLOOKUP($X$13,セルフチェック!$A$1:$O$13,W38,FALSE)</f>
        <v>児童生徒の社会的スキルの向上を目指し、集団生活の中でのルールづくりや、人間関係づくりの活動を行っている。</v>
      </c>
      <c r="T38" s="38"/>
      <c r="U38" s="80" t="e">
        <f t="shared" ref="U38" si="9">ROUND(AVERAGE($T38:$T40),1)</f>
        <v>#DIV/0!</v>
      </c>
      <c r="W38">
        <v>12</v>
      </c>
    </row>
    <row r="39" spans="3:23" ht="16.5" customHeight="1" x14ac:dyDescent="0.15">
      <c r="C39" s="62"/>
      <c r="D39" s="63"/>
      <c r="E39" s="63"/>
      <c r="F39" s="63"/>
      <c r="G39" s="63"/>
      <c r="H39" s="63"/>
      <c r="I39" s="64"/>
      <c r="K39" s="123"/>
      <c r="L39" s="124"/>
      <c r="M39" s="91"/>
      <c r="N39" s="96"/>
      <c r="O39" s="57"/>
      <c r="P39" s="70"/>
      <c r="Q39" s="71"/>
      <c r="R39" s="83"/>
      <c r="S39" s="29" t="str">
        <f>VLOOKUP($X$13-1,セルフチェック!$A$1:$O$13,W39,FALSE)</f>
        <v>児童生徒一人一人を理解し、個に応じた役割をもたせている。</v>
      </c>
      <c r="T39" s="39"/>
      <c r="U39" s="81"/>
      <c r="W39">
        <v>12</v>
      </c>
    </row>
    <row r="40" spans="3:23" ht="16.5" customHeight="1" x14ac:dyDescent="0.15">
      <c r="C40" s="62"/>
      <c r="D40" s="63"/>
      <c r="E40" s="63"/>
      <c r="F40" s="63"/>
      <c r="G40" s="63"/>
      <c r="H40" s="63"/>
      <c r="I40" s="64"/>
      <c r="K40" s="123"/>
      <c r="L40" s="124"/>
      <c r="M40" s="91"/>
      <c r="N40" s="97"/>
      <c r="O40" s="58"/>
      <c r="P40" s="72"/>
      <c r="Q40" s="73"/>
      <c r="R40" s="83"/>
      <c r="S40" s="30" t="str">
        <f>VLOOKUP($X$13-2,セルフチェック!$A$1:$O$13,W40,FALSE)</f>
        <v>集団の目標を達成するため、それぞれの役割を担ったり、自分たちの力で問題解決を行ったりできるよう指導している。</v>
      </c>
      <c r="T40" s="40"/>
      <c r="U40" s="82"/>
      <c r="W40">
        <v>12</v>
      </c>
    </row>
    <row r="41" spans="3:23" ht="16.5" customHeight="1" x14ac:dyDescent="0.15">
      <c r="C41" s="62"/>
      <c r="D41" s="63"/>
      <c r="E41" s="63"/>
      <c r="F41" s="63"/>
      <c r="G41" s="63"/>
      <c r="H41" s="63"/>
      <c r="I41" s="64"/>
      <c r="K41" s="123"/>
      <c r="L41" s="124"/>
      <c r="M41" s="91"/>
      <c r="N41" s="98" t="s">
        <v>53</v>
      </c>
      <c r="O41" s="154" t="s">
        <v>237</v>
      </c>
      <c r="P41" s="68" t="s">
        <v>40</v>
      </c>
      <c r="Q41" s="69"/>
      <c r="R41" s="83" t="str">
        <f>VLOOKUP($F$5,育成指標!$B$5:$P$8,13,FALSE)</f>
        <v>・学習目標の達成や校務の効率化に向け、ICT端末やクラウド等を効果的に活用する。
・児童生徒の発達段階に応じ、具体例に基づいた情報モラルの指導を行う。</v>
      </c>
      <c r="S41" s="28" t="str">
        <f>VLOOKUP($X$13,セルフチェック!$A$1:$O$13,W41,FALSE)</f>
        <v>ICTを効果的に活用している身近な教員から、具体的な活用例を聞き、活用例を参考にしながら、校内のＩＣＴを活用している。</v>
      </c>
      <c r="T41" s="38"/>
      <c r="U41" s="80" t="e">
        <f t="shared" ref="U41" si="10">ROUND(AVERAGE($T41:$T43),1)</f>
        <v>#DIV/0!</v>
      </c>
      <c r="W41">
        <v>13</v>
      </c>
    </row>
    <row r="42" spans="3:23" ht="16.5" customHeight="1" x14ac:dyDescent="0.15">
      <c r="C42" s="62"/>
      <c r="D42" s="63"/>
      <c r="E42" s="63"/>
      <c r="F42" s="63"/>
      <c r="G42" s="63"/>
      <c r="H42" s="63"/>
      <c r="I42" s="64"/>
      <c r="K42" s="123"/>
      <c r="L42" s="124"/>
      <c r="M42" s="91"/>
      <c r="N42" s="98"/>
      <c r="O42" s="155"/>
      <c r="P42" s="70"/>
      <c r="Q42" s="71"/>
      <c r="R42" s="83"/>
      <c r="S42" s="29" t="str">
        <f>VLOOKUP($X$13-1,セルフチェック!$A$1:$O$13,W42,FALSE)</f>
        <v>情報社会の進展に伴う、児童生徒のＩＣＴ活用の実態や状況把握に努めている。</v>
      </c>
      <c r="T42" s="39"/>
      <c r="U42" s="81"/>
      <c r="W42">
        <v>13</v>
      </c>
    </row>
    <row r="43" spans="3:23" ht="16.5" customHeight="1" x14ac:dyDescent="0.15">
      <c r="C43" s="62"/>
      <c r="D43" s="63"/>
      <c r="E43" s="63"/>
      <c r="F43" s="63"/>
      <c r="G43" s="63"/>
      <c r="H43" s="63"/>
      <c r="I43" s="64"/>
      <c r="K43" s="123"/>
      <c r="L43" s="124"/>
      <c r="M43" s="91"/>
      <c r="N43" s="98"/>
      <c r="O43" s="156"/>
      <c r="P43" s="72"/>
      <c r="Q43" s="73"/>
      <c r="R43" s="83"/>
      <c r="S43" s="30" t="str">
        <f>VLOOKUP($X$13-2,セルフチェック!$A$1:$O$13,W43,FALSE)</f>
        <v>児童生徒の発達段階やＩＣＴ活用の実態をもとに、具体例に基づいた情報モラルの指導を行っている。</v>
      </c>
      <c r="T43" s="40"/>
      <c r="U43" s="82"/>
      <c r="W43">
        <v>13</v>
      </c>
    </row>
    <row r="44" spans="3:23" ht="16.5" customHeight="1" x14ac:dyDescent="0.15">
      <c r="C44" s="62"/>
      <c r="D44" s="63"/>
      <c r="E44" s="63"/>
      <c r="F44" s="63"/>
      <c r="G44" s="63"/>
      <c r="H44" s="63"/>
      <c r="I44" s="64"/>
      <c r="K44" s="123"/>
      <c r="L44" s="124"/>
      <c r="M44" s="91"/>
      <c r="N44" s="98"/>
      <c r="O44" s="136" t="s">
        <v>238</v>
      </c>
      <c r="P44" s="74" t="s">
        <v>342</v>
      </c>
      <c r="Q44" s="75"/>
      <c r="R44" s="83" t="str">
        <f>VLOOKUP($F$5,育成指標!$B$5:$P$8,14,FALSE)</f>
        <v>・認知などの特性や発達障がい、合理的配慮等に関する基本的な知識や考え方を身に付け、児童生徒の実態や教育的ニーズを踏まえ一人一人に応じた支援を行う。
・授業のユニバーサルデザイン化に取り組む。</v>
      </c>
      <c r="S44" s="28" t="str">
        <f>VLOOKUP($X$13,セルフチェック!$A$1:$O$13,W44,FALSE)</f>
        <v>児童生徒のよさに気づき、本人の困った気持ちに共感しながら児童生徒の理解を深めるとともに、個別の教育支援計画・個別の指導計画を作成する意義がわかり、作成することができる。</v>
      </c>
      <c r="T44" s="38"/>
      <c r="U44" s="80" t="e">
        <f t="shared" ref="U44" si="11">ROUND(AVERAGE($T44:$T46),1)</f>
        <v>#DIV/0!</v>
      </c>
      <c r="W44">
        <v>14</v>
      </c>
    </row>
    <row r="45" spans="3:23" ht="16.5" customHeight="1" x14ac:dyDescent="0.15">
      <c r="C45" s="62"/>
      <c r="D45" s="63"/>
      <c r="E45" s="63"/>
      <c r="F45" s="63"/>
      <c r="G45" s="63"/>
      <c r="H45" s="63"/>
      <c r="I45" s="64"/>
      <c r="K45" s="123"/>
      <c r="L45" s="124"/>
      <c r="M45" s="91"/>
      <c r="N45" s="98"/>
      <c r="O45" s="137"/>
      <c r="P45" s="76"/>
      <c r="Q45" s="77"/>
      <c r="R45" s="83"/>
      <c r="S45" s="29" t="str">
        <f>VLOOKUP($X$13-1,セルフチェック!$A$1:$O$13,W45,FALSE)</f>
        <v>合理的配慮について基本的な考え方を理解し、特別支援教育コーディネーター等と相談しながら、個に応じた合理的配慮を行うことができる。</v>
      </c>
      <c r="T45" s="39"/>
      <c r="U45" s="81"/>
      <c r="W45">
        <v>14</v>
      </c>
    </row>
    <row r="46" spans="3:23" ht="16.5" customHeight="1" x14ac:dyDescent="0.15">
      <c r="C46" s="62"/>
      <c r="D46" s="63"/>
      <c r="E46" s="63"/>
      <c r="F46" s="63"/>
      <c r="G46" s="63"/>
      <c r="H46" s="63"/>
      <c r="I46" s="64"/>
      <c r="K46" s="123"/>
      <c r="L46" s="124"/>
      <c r="M46" s="91"/>
      <c r="N46" s="98"/>
      <c r="O46" s="138"/>
      <c r="P46" s="78"/>
      <c r="Q46" s="79"/>
      <c r="R46" s="83"/>
      <c r="S46" s="30" t="str">
        <f>VLOOKUP($X$13-2,セルフチェック!$A$1:$O$13,W46,FALSE)</f>
        <v>「全員が力を発揮し、認め合う学級づくり」等を行いながら、授業のユニバーサルデザイン化に取り組んでいる。</v>
      </c>
      <c r="T46" s="40"/>
      <c r="U46" s="82"/>
      <c r="W46">
        <v>14</v>
      </c>
    </row>
    <row r="47" spans="3:23" ht="18.75" customHeight="1" x14ac:dyDescent="0.15">
      <c r="C47" s="62"/>
      <c r="D47" s="63"/>
      <c r="E47" s="63"/>
      <c r="F47" s="63"/>
      <c r="G47" s="63"/>
      <c r="H47" s="63"/>
      <c r="I47" s="64"/>
      <c r="K47" s="123"/>
      <c r="L47" s="124"/>
      <c r="M47" s="91"/>
      <c r="N47" s="98"/>
      <c r="O47" s="139" t="s">
        <v>239</v>
      </c>
      <c r="P47" s="68" t="s">
        <v>428</v>
      </c>
      <c r="Q47" s="69"/>
      <c r="R47" s="99" t="str">
        <f>VLOOKUP($F$5,育成指標!$B$5:$P$8,15,FALSE)</f>
        <v>・探究の過程を生み出す手法を身に付け、ファシリテーターとして、探究の学びの実現に取り組む。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v>
      </c>
      <c r="S47" s="28" t="str">
        <f>VLOOKUP($X$13,セルフチェック!$A$1:$O$13,W47,FALSE)</f>
        <v>児童生徒に対して適切な課題を設定し、総合的な学習の時間のねらいを実現する学習活動を展開している。</v>
      </c>
      <c r="T47" s="38"/>
      <c r="U47" s="80" t="e">
        <f t="shared" ref="U47" si="12">ROUND(AVERAGE($T47:$T49),1)</f>
        <v>#DIV/0!</v>
      </c>
      <c r="W47">
        <v>15</v>
      </c>
    </row>
    <row r="48" spans="3:23" ht="18.75" customHeight="1" x14ac:dyDescent="0.15">
      <c r="C48" s="62"/>
      <c r="D48" s="63"/>
      <c r="E48" s="63"/>
      <c r="F48" s="63"/>
      <c r="G48" s="63"/>
      <c r="H48" s="63"/>
      <c r="I48" s="64"/>
      <c r="K48" s="123"/>
      <c r="L48" s="124"/>
      <c r="M48" s="91"/>
      <c r="N48" s="98"/>
      <c r="O48" s="140"/>
      <c r="P48" s="70"/>
      <c r="Q48" s="71"/>
      <c r="R48" s="99"/>
      <c r="S48" s="29" t="str">
        <f>VLOOKUP($X$13-1,セルフチェック!$A$1:$O$13,W48,FALSE)</f>
        <v>児童生徒が、実社会や実生活との関わりを重視した課題を設定し、つながりを意識した探究活動を行っている。</v>
      </c>
      <c r="T48" s="39"/>
      <c r="U48" s="81"/>
      <c r="W48">
        <v>15</v>
      </c>
    </row>
    <row r="49" spans="3:23" ht="18.75" customHeight="1" x14ac:dyDescent="0.15">
      <c r="C49" s="65"/>
      <c r="D49" s="66"/>
      <c r="E49" s="66"/>
      <c r="F49" s="66"/>
      <c r="G49" s="66"/>
      <c r="H49" s="66"/>
      <c r="I49" s="67"/>
      <c r="K49" s="125"/>
      <c r="L49" s="126"/>
      <c r="M49" s="91"/>
      <c r="N49" s="98"/>
      <c r="O49" s="141"/>
      <c r="P49" s="72"/>
      <c r="Q49" s="73"/>
      <c r="R49" s="99"/>
      <c r="S49" s="30" t="str">
        <f>VLOOKUP($X$13-2,セルフチェック!$A$1:$O$13,W49,FALSE)</f>
        <v>児童生徒が、ＩＣＴを活用して効率的な情報収集を行うとともに、言語活動を充実させて適切な課題解決策を導き出している。</v>
      </c>
      <c r="T49" s="40"/>
      <c r="U49" s="82"/>
      <c r="W49">
        <v>15</v>
      </c>
    </row>
    <row r="50" spans="3:23" ht="4.5" customHeight="1" x14ac:dyDescent="0.15">
      <c r="K50" s="14"/>
      <c r="L50" s="14"/>
      <c r="M50" s="14"/>
      <c r="N50" s="19"/>
      <c r="O50" s="19"/>
      <c r="P50" s="11"/>
      <c r="Q50" s="18"/>
      <c r="R50" s="11"/>
      <c r="S50" s="11"/>
      <c r="T50" s="11"/>
      <c r="U50" s="11"/>
    </row>
    <row r="51" spans="3:23" ht="18.75" customHeight="1" x14ac:dyDescent="0.15">
      <c r="K51" s="14"/>
      <c r="L51" s="14"/>
      <c r="M51" s="14"/>
      <c r="N51" s="19"/>
      <c r="O51" s="19"/>
      <c r="P51" s="11"/>
      <c r="Q51" s="18"/>
      <c r="R51" s="11"/>
      <c r="S51" s="11"/>
      <c r="T51" s="11"/>
      <c r="U51" s="11"/>
    </row>
    <row r="52" spans="3:23" ht="18.75" customHeight="1" x14ac:dyDescent="0.15">
      <c r="K52" s="14"/>
      <c r="L52" s="14"/>
      <c r="M52" s="14"/>
      <c r="N52" s="20"/>
      <c r="O52" s="20"/>
      <c r="P52" s="11"/>
      <c r="Q52" s="21"/>
      <c r="R52" s="11"/>
      <c r="S52" s="11"/>
      <c r="T52" s="11"/>
      <c r="U52" s="11"/>
    </row>
    <row r="53" spans="3:23" ht="18.75" customHeight="1" x14ac:dyDescent="0.15">
      <c r="K53" s="14"/>
      <c r="L53" s="14"/>
      <c r="M53" s="14"/>
      <c r="P53" s="11"/>
      <c r="Q53" s="18"/>
      <c r="R53" s="11"/>
      <c r="S53" s="11"/>
      <c r="T53" s="11"/>
      <c r="U53" s="11"/>
    </row>
    <row r="54" spans="3:23" ht="18.75" customHeight="1" x14ac:dyDescent="0.15">
      <c r="K54" s="14"/>
      <c r="L54" s="14"/>
      <c r="M54" s="14"/>
      <c r="P54" s="11"/>
      <c r="Q54" s="18"/>
      <c r="R54" s="11"/>
      <c r="S54" s="11"/>
      <c r="T54" s="11"/>
      <c r="U54" s="11"/>
    </row>
    <row r="55" spans="3:23" ht="18.75" customHeight="1" x14ac:dyDescent="0.15">
      <c r="K55" s="14"/>
      <c r="L55" s="14"/>
      <c r="M55" s="14"/>
      <c r="P55" s="11"/>
      <c r="Q55" s="18"/>
      <c r="R55" s="11"/>
      <c r="S55" s="11"/>
      <c r="T55" s="11"/>
      <c r="U55" s="11"/>
    </row>
    <row r="56" spans="3:23" ht="18.75" customHeight="1" x14ac:dyDescent="0.15">
      <c r="K56" s="14"/>
      <c r="L56" s="14"/>
      <c r="M56" s="14"/>
      <c r="P56" s="11"/>
      <c r="Q56" s="18"/>
      <c r="R56" s="11"/>
      <c r="S56" s="11"/>
      <c r="T56" s="11"/>
      <c r="U56" s="11"/>
    </row>
    <row r="57" spans="3:23" ht="18.75" customHeight="1" x14ac:dyDescent="0.15">
      <c r="K57" s="14"/>
      <c r="L57" s="14"/>
      <c r="M57" s="14"/>
      <c r="P57" s="11"/>
      <c r="Q57" s="18"/>
      <c r="R57" s="11"/>
      <c r="S57" s="11"/>
      <c r="T57" s="11"/>
      <c r="U57" s="11"/>
    </row>
    <row r="58" spans="3:23" ht="18.75" customHeight="1" x14ac:dyDescent="0.15">
      <c r="K58" s="14"/>
      <c r="L58" s="14"/>
      <c r="M58" s="14"/>
      <c r="N58" s="22"/>
      <c r="O58" s="22"/>
      <c r="P58" s="11"/>
      <c r="Q58" s="22"/>
      <c r="R58" s="11"/>
      <c r="S58" s="11"/>
      <c r="T58" s="11"/>
      <c r="U58" s="11"/>
    </row>
    <row r="59" spans="3:23" ht="18.75" customHeight="1" x14ac:dyDescent="0.15">
      <c r="K59" s="14"/>
      <c r="L59" s="14"/>
      <c r="M59" s="14"/>
      <c r="N59" s="20"/>
      <c r="O59" s="20"/>
      <c r="P59" s="11"/>
      <c r="Q59" s="21"/>
      <c r="R59" s="11"/>
      <c r="S59" s="11"/>
      <c r="T59" s="11"/>
      <c r="U59" s="11"/>
    </row>
    <row r="60" spans="3:23" ht="18.75" customHeight="1" x14ac:dyDescent="0.15">
      <c r="K60" s="14"/>
      <c r="L60" s="11"/>
      <c r="M60" s="11"/>
      <c r="P60" s="11"/>
      <c r="Q60" s="18"/>
      <c r="R60" s="11"/>
      <c r="S60" s="11"/>
      <c r="T60" s="11"/>
      <c r="U60" s="11"/>
    </row>
    <row r="61" spans="3:23" ht="18.75" customHeight="1" x14ac:dyDescent="0.15">
      <c r="K61" s="14"/>
      <c r="L61" s="11"/>
      <c r="M61" s="11"/>
      <c r="P61" s="11"/>
      <c r="Q61" s="18"/>
      <c r="R61" s="11"/>
      <c r="S61" s="11"/>
      <c r="T61" s="11"/>
      <c r="U61" s="11"/>
    </row>
    <row r="62" spans="3:23" ht="18.75" customHeight="1" x14ac:dyDescent="0.15">
      <c r="K62" s="14"/>
      <c r="L62" s="11"/>
      <c r="M62" s="11"/>
      <c r="P62" s="11"/>
      <c r="Q62" s="18"/>
      <c r="R62" s="11"/>
      <c r="S62" s="11"/>
      <c r="T62" s="11"/>
      <c r="U62" s="11"/>
    </row>
    <row r="63" spans="3:23" ht="18.75" customHeight="1" x14ac:dyDescent="0.15">
      <c r="K63" s="14"/>
      <c r="L63" s="14"/>
      <c r="M63" s="15"/>
      <c r="P63" s="11"/>
      <c r="Q63" s="18"/>
      <c r="R63" s="11"/>
      <c r="S63" s="11"/>
      <c r="T63" s="11"/>
      <c r="U63" s="11"/>
    </row>
    <row r="64" spans="3:23" ht="18.75" customHeight="1" x14ac:dyDescent="0.15">
      <c r="K64" s="14"/>
      <c r="L64" s="14"/>
      <c r="M64" s="15"/>
      <c r="P64" s="11"/>
      <c r="Q64" s="18"/>
      <c r="R64" s="11"/>
      <c r="S64" s="11"/>
      <c r="T64" s="11"/>
      <c r="U64" s="11"/>
    </row>
    <row r="65" spans="11:21" ht="18.75" customHeight="1" x14ac:dyDescent="0.15">
      <c r="K65" s="14"/>
      <c r="L65" s="14"/>
      <c r="M65" s="15"/>
      <c r="P65" s="11"/>
      <c r="Q65" s="18"/>
      <c r="R65" s="11"/>
      <c r="S65" s="11"/>
      <c r="T65" s="11"/>
      <c r="U65" s="11"/>
    </row>
    <row r="66" spans="11:21" ht="18.75" customHeight="1" x14ac:dyDescent="0.15">
      <c r="K66" s="14"/>
      <c r="L66" s="14"/>
      <c r="M66" s="15"/>
      <c r="P66" s="11"/>
      <c r="Q66" s="18"/>
      <c r="R66" s="11"/>
      <c r="S66" s="11"/>
      <c r="T66" s="11"/>
      <c r="U66" s="11"/>
    </row>
    <row r="67" spans="11:21" ht="18.75" customHeight="1" x14ac:dyDescent="0.15">
      <c r="K67" s="14"/>
      <c r="L67" s="14"/>
      <c r="M67" s="15"/>
      <c r="P67" s="11"/>
      <c r="Q67" s="18"/>
      <c r="R67" s="11"/>
      <c r="S67" s="11"/>
      <c r="T67" s="11"/>
      <c r="U67" s="11"/>
    </row>
    <row r="68" spans="11:21" ht="18.75" customHeight="1" x14ac:dyDescent="0.15">
      <c r="K68" s="14"/>
      <c r="L68" s="14"/>
      <c r="M68" s="15"/>
      <c r="N68" s="19"/>
      <c r="O68" s="19"/>
      <c r="P68" s="11"/>
      <c r="Q68" s="19"/>
      <c r="R68" s="11"/>
      <c r="S68" s="11"/>
      <c r="T68" s="11"/>
      <c r="U68" s="11"/>
    </row>
    <row r="69" spans="11:21" ht="18.75" customHeight="1" x14ac:dyDescent="0.15">
      <c r="K69" s="14"/>
      <c r="L69" s="14"/>
      <c r="M69" s="15"/>
      <c r="N69" s="19"/>
      <c r="O69" s="19"/>
      <c r="P69" s="11"/>
      <c r="Q69" s="18"/>
      <c r="R69" s="11"/>
      <c r="S69" s="11"/>
      <c r="T69" s="11"/>
      <c r="U69" s="11"/>
    </row>
    <row r="70" spans="11:21" ht="18.75" customHeight="1" x14ac:dyDescent="0.15">
      <c r="K70" s="14"/>
      <c r="L70" s="14"/>
      <c r="M70" s="15"/>
      <c r="P70" s="11"/>
      <c r="Q70" s="18"/>
      <c r="R70" s="11"/>
      <c r="S70" s="11"/>
      <c r="T70" s="11"/>
      <c r="U70" s="11"/>
    </row>
    <row r="71" spans="11:21" ht="18.75" customHeight="1" x14ac:dyDescent="0.15">
      <c r="K71" s="14"/>
      <c r="L71" s="14"/>
      <c r="M71" s="15"/>
      <c r="P71" s="11"/>
      <c r="Q71" s="18"/>
      <c r="R71" s="11"/>
      <c r="S71" s="11"/>
      <c r="T71" s="11"/>
      <c r="U71" s="11"/>
    </row>
    <row r="72" spans="11:21" ht="18.75" customHeight="1" x14ac:dyDescent="0.15">
      <c r="K72" s="14"/>
      <c r="L72" s="14"/>
      <c r="M72" s="15"/>
      <c r="P72" s="11"/>
      <c r="Q72" s="18"/>
      <c r="R72" s="11"/>
      <c r="S72" s="11"/>
      <c r="T72" s="11"/>
      <c r="U72" s="11"/>
    </row>
    <row r="73" spans="11:21" ht="18.75" customHeight="1" x14ac:dyDescent="0.15">
      <c r="K73" s="14"/>
      <c r="L73" s="14"/>
      <c r="M73" s="15"/>
      <c r="P73" s="11"/>
      <c r="Q73" s="18"/>
      <c r="R73" s="11"/>
      <c r="S73" s="11"/>
      <c r="T73" s="11"/>
      <c r="U73" s="11"/>
    </row>
    <row r="74" spans="11:21" ht="18.75" customHeight="1" x14ac:dyDescent="0.15">
      <c r="K74" s="14"/>
      <c r="L74" s="14"/>
      <c r="M74" s="15"/>
      <c r="P74" s="11"/>
      <c r="Q74" s="18"/>
      <c r="R74" s="11"/>
      <c r="S74" s="11"/>
      <c r="T74" s="11"/>
      <c r="U74" s="11"/>
    </row>
    <row r="75" spans="11:21" ht="18.75" customHeight="1" x14ac:dyDescent="0.15">
      <c r="K75" s="14"/>
      <c r="L75" s="14"/>
      <c r="M75" s="15"/>
      <c r="P75" s="11"/>
      <c r="Q75" s="18"/>
      <c r="R75" s="11"/>
      <c r="S75" s="11"/>
      <c r="T75" s="11"/>
      <c r="U75" s="11"/>
    </row>
    <row r="76" spans="11:21" ht="18.75" customHeight="1" x14ac:dyDescent="0.15">
      <c r="K76" s="14"/>
      <c r="L76" s="14"/>
      <c r="M76" s="15"/>
      <c r="P76" s="11"/>
      <c r="Q76" s="18"/>
      <c r="R76" s="11"/>
      <c r="S76" s="11"/>
      <c r="T76" s="11"/>
      <c r="U76" s="11"/>
    </row>
    <row r="77" spans="11:21" ht="18.75" customHeight="1" x14ac:dyDescent="0.15">
      <c r="K77" s="14"/>
      <c r="L77" s="14"/>
      <c r="M77" s="15"/>
      <c r="P77" s="11"/>
      <c r="Q77" s="18"/>
      <c r="R77" s="11"/>
      <c r="S77" s="11"/>
      <c r="T77" s="11"/>
      <c r="U77" s="11"/>
    </row>
    <row r="78" spans="11:21" ht="18.75" customHeight="1" x14ac:dyDescent="0.15">
      <c r="K78" s="14"/>
      <c r="L78" s="14"/>
      <c r="M78" s="15"/>
      <c r="P78" s="11"/>
      <c r="Q78" s="18"/>
      <c r="R78" s="11"/>
      <c r="S78" s="11"/>
      <c r="T78" s="11"/>
      <c r="U78" s="11"/>
    </row>
    <row r="79" spans="11:21" ht="18.75" customHeight="1" x14ac:dyDescent="0.15">
      <c r="K79" s="14"/>
      <c r="L79" s="14"/>
      <c r="M79" s="15"/>
      <c r="P79" s="11"/>
      <c r="Q79" s="18"/>
      <c r="R79" s="11"/>
      <c r="S79" s="11"/>
      <c r="T79" s="11"/>
      <c r="U79" s="11"/>
    </row>
    <row r="80" spans="11:21" ht="18.75" customHeight="1" x14ac:dyDescent="0.15">
      <c r="K80" s="14"/>
      <c r="L80" s="14"/>
      <c r="M80" s="15"/>
      <c r="P80" s="11"/>
      <c r="Q80" s="18"/>
      <c r="R80" s="11"/>
      <c r="S80" s="11"/>
      <c r="T80" s="11"/>
      <c r="U80" s="11"/>
    </row>
    <row r="81" spans="11:21" ht="18.75" customHeight="1" x14ac:dyDescent="0.15">
      <c r="K81" s="14"/>
      <c r="L81" s="14"/>
      <c r="M81" s="15"/>
      <c r="P81" s="11"/>
      <c r="Q81" s="18"/>
      <c r="R81" s="11"/>
      <c r="S81" s="11"/>
      <c r="T81" s="11"/>
      <c r="U81" s="11"/>
    </row>
    <row r="82" spans="11:21" ht="18.75" customHeight="1" x14ac:dyDescent="0.15">
      <c r="K82" s="14"/>
      <c r="L82" s="14"/>
      <c r="M82" s="15"/>
      <c r="P82" s="11"/>
      <c r="Q82" s="18"/>
      <c r="R82" s="11"/>
      <c r="S82" s="11"/>
      <c r="T82" s="11"/>
      <c r="U82" s="11"/>
    </row>
    <row r="83" spans="11:21" ht="18.75" customHeight="1" x14ac:dyDescent="0.15"/>
    <row r="84" spans="11:21" ht="18.75" customHeight="1" x14ac:dyDescent="0.15"/>
  </sheetData>
  <sheetProtection selectLockedCells="1"/>
  <sortState ref="F8:G91">
    <sortCondition ref="G8:G91"/>
  </sortState>
  <mergeCells count="86">
    <mergeCell ref="E7:I8"/>
    <mergeCell ref="C11:D12"/>
    <mergeCell ref="E11:I12"/>
    <mergeCell ref="C9:D10"/>
    <mergeCell ref="E9:I10"/>
    <mergeCell ref="C5:E6"/>
    <mergeCell ref="F5:I6"/>
    <mergeCell ref="O41:O43"/>
    <mergeCell ref="K4:N4"/>
    <mergeCell ref="P8:Q10"/>
    <mergeCell ref="P11:Q13"/>
    <mergeCell ref="N26:N34"/>
    <mergeCell ref="O17:O19"/>
    <mergeCell ref="O23:O25"/>
    <mergeCell ref="O20:O22"/>
    <mergeCell ref="O26:O28"/>
    <mergeCell ref="O29:O31"/>
    <mergeCell ref="H33:I33"/>
    <mergeCell ref="O32:O34"/>
    <mergeCell ref="O35:O37"/>
    <mergeCell ref="C7:D8"/>
    <mergeCell ref="O8:O10"/>
    <mergeCell ref="O11:O13"/>
    <mergeCell ref="O4:R4"/>
    <mergeCell ref="K5:R5"/>
    <mergeCell ref="K6:R6"/>
    <mergeCell ref="M8:N13"/>
    <mergeCell ref="K7:N7"/>
    <mergeCell ref="K8:L49"/>
    <mergeCell ref="P14:Q16"/>
    <mergeCell ref="P32:Q34"/>
    <mergeCell ref="O14:O16"/>
    <mergeCell ref="P26:Q28"/>
    <mergeCell ref="P29:Q31"/>
    <mergeCell ref="M14:N25"/>
    <mergeCell ref="O44:O46"/>
    <mergeCell ref="O47:O49"/>
    <mergeCell ref="S6:T6"/>
    <mergeCell ref="R20:R22"/>
    <mergeCell ref="R23:R25"/>
    <mergeCell ref="R32:R34"/>
    <mergeCell ref="R35:R37"/>
    <mergeCell ref="R26:R28"/>
    <mergeCell ref="R29:R31"/>
    <mergeCell ref="R8:R10"/>
    <mergeCell ref="R11:R13"/>
    <mergeCell ref="S2:T2"/>
    <mergeCell ref="K2:R2"/>
    <mergeCell ref="C2:I4"/>
    <mergeCell ref="M26:M49"/>
    <mergeCell ref="O7:Q7"/>
    <mergeCell ref="P17:Q19"/>
    <mergeCell ref="P20:Q22"/>
    <mergeCell ref="P23:Q25"/>
    <mergeCell ref="N35:N40"/>
    <mergeCell ref="N41:N49"/>
    <mergeCell ref="R14:R16"/>
    <mergeCell ref="R17:R19"/>
    <mergeCell ref="R44:R46"/>
    <mergeCell ref="R47:R49"/>
    <mergeCell ref="S4:T4"/>
    <mergeCell ref="S5:T5"/>
    <mergeCell ref="U8:U10"/>
    <mergeCell ref="U11:U13"/>
    <mergeCell ref="U14:U16"/>
    <mergeCell ref="U17:U19"/>
    <mergeCell ref="U20:U22"/>
    <mergeCell ref="U23:U25"/>
    <mergeCell ref="U26:U28"/>
    <mergeCell ref="U29:U31"/>
    <mergeCell ref="U32:U34"/>
    <mergeCell ref="U35:U37"/>
    <mergeCell ref="U38:U40"/>
    <mergeCell ref="U41:U43"/>
    <mergeCell ref="U44:U46"/>
    <mergeCell ref="U47:U49"/>
    <mergeCell ref="R38:R40"/>
    <mergeCell ref="R41:R43"/>
    <mergeCell ref="C35:I35"/>
    <mergeCell ref="O38:O40"/>
    <mergeCell ref="C36:I49"/>
    <mergeCell ref="P35:Q37"/>
    <mergeCell ref="P38:Q40"/>
    <mergeCell ref="P41:Q43"/>
    <mergeCell ref="P44:Q46"/>
    <mergeCell ref="P47:Q49"/>
  </mergeCells>
  <phoneticPr fontId="5"/>
  <dataValidations count="1">
    <dataValidation type="list" allowBlank="1" showInputMessage="1" showErrorMessage="1" sqref="K2:R2" xr:uid="{00000000-0002-0000-0000-000000000000}">
      <formula1>"初任者研修,キャリアアップ研修Ⅰ,キャリアアップ研修Ⅱ,キャリアアップ研修Ⅲ"</formula1>
    </dataValidation>
  </dataValidations>
  <pageMargins left="0.27559055118110237" right="0.11811023622047245" top="0.39370078740157483" bottom="0.19685039370078741" header="0" footer="0"/>
  <pageSetup paperSize="9" scale="69" orientation="landscape" r:id="rId1"/>
  <ignoredErrors>
    <ignoredError sqref="U8:U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zoomScale="96" zoomScaleNormal="96" workbookViewId="0">
      <selection activeCell="P7" sqref="P7"/>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189" t="s">
        <v>343</v>
      </c>
      <c r="C2" s="190"/>
      <c r="D2" s="190"/>
      <c r="E2" t="s">
        <v>10</v>
      </c>
      <c r="I2" t="s">
        <v>26</v>
      </c>
      <c r="L2" s="1"/>
    </row>
    <row r="3" spans="2:16" x14ac:dyDescent="0.15">
      <c r="B3" s="193" t="s">
        <v>0</v>
      </c>
      <c r="C3" s="195" t="s">
        <v>1</v>
      </c>
      <c r="D3" s="193" t="s">
        <v>2</v>
      </c>
      <c r="E3" s="197" t="s">
        <v>11</v>
      </c>
      <c r="F3" s="197" t="s">
        <v>12</v>
      </c>
      <c r="G3" s="197" t="s">
        <v>13</v>
      </c>
      <c r="H3" s="199" t="s">
        <v>14</v>
      </c>
      <c r="I3" s="184" t="s">
        <v>344</v>
      </c>
      <c r="J3" s="184"/>
      <c r="K3" s="184"/>
      <c r="L3" s="185" t="s">
        <v>37</v>
      </c>
      <c r="M3" s="185"/>
      <c r="N3" s="188" t="s">
        <v>366</v>
      </c>
      <c r="O3" s="188"/>
      <c r="P3" s="188"/>
    </row>
    <row r="4" spans="2:16" x14ac:dyDescent="0.15">
      <c r="B4" s="194"/>
      <c r="C4" s="196"/>
      <c r="D4" s="194"/>
      <c r="E4" s="198"/>
      <c r="F4" s="198"/>
      <c r="G4" s="198"/>
      <c r="H4" s="200"/>
      <c r="I4" s="5" t="s">
        <v>27</v>
      </c>
      <c r="J4" s="5" t="s">
        <v>28</v>
      </c>
      <c r="K4" s="5" t="s">
        <v>29</v>
      </c>
      <c r="L4" s="5" t="s">
        <v>38</v>
      </c>
      <c r="M4" s="5" t="s">
        <v>39</v>
      </c>
      <c r="N4" s="5" t="s">
        <v>40</v>
      </c>
      <c r="O4" s="5" t="s">
        <v>41</v>
      </c>
      <c r="P4" s="5" t="s">
        <v>428</v>
      </c>
    </row>
    <row r="5" spans="2:16" ht="67.5" x14ac:dyDescent="0.15">
      <c r="B5" s="2" t="s">
        <v>345</v>
      </c>
      <c r="C5" s="3" t="s">
        <v>346</v>
      </c>
      <c r="D5" s="4" t="s">
        <v>347</v>
      </c>
      <c r="E5" s="7" t="s">
        <v>348</v>
      </c>
      <c r="F5" s="7" t="s">
        <v>349</v>
      </c>
      <c r="G5" s="7" t="s">
        <v>350</v>
      </c>
      <c r="H5" s="8" t="s">
        <v>351</v>
      </c>
      <c r="I5" s="8" t="s">
        <v>352</v>
      </c>
      <c r="J5" s="8" t="s">
        <v>353</v>
      </c>
      <c r="K5" s="8" t="s">
        <v>354</v>
      </c>
      <c r="L5" s="8" t="s">
        <v>49</v>
      </c>
      <c r="M5" s="8" t="s">
        <v>51</v>
      </c>
      <c r="N5" s="8" t="s">
        <v>355</v>
      </c>
      <c r="O5" s="8" t="s">
        <v>356</v>
      </c>
      <c r="P5" s="8" t="s">
        <v>438</v>
      </c>
    </row>
    <row r="6" spans="2:16" ht="45" x14ac:dyDescent="0.15">
      <c r="B6" s="2" t="s">
        <v>357</v>
      </c>
      <c r="C6" s="3" t="s">
        <v>264</v>
      </c>
      <c r="D6" s="4" t="s">
        <v>3</v>
      </c>
      <c r="E6" s="9" t="s">
        <v>15</v>
      </c>
      <c r="F6" s="7" t="s">
        <v>16</v>
      </c>
      <c r="G6" s="7" t="s">
        <v>17</v>
      </c>
      <c r="H6" s="7" t="s">
        <v>18</v>
      </c>
      <c r="I6" s="7" t="s">
        <v>30</v>
      </c>
      <c r="J6" s="7" t="s">
        <v>31</v>
      </c>
      <c r="K6" s="7" t="s">
        <v>32</v>
      </c>
      <c r="L6" s="7" t="s">
        <v>42</v>
      </c>
      <c r="M6" s="7" t="s">
        <v>43</v>
      </c>
      <c r="N6" s="7" t="s">
        <v>44</v>
      </c>
      <c r="O6" s="7" t="s">
        <v>45</v>
      </c>
      <c r="P6" s="7" t="s">
        <v>439</v>
      </c>
    </row>
    <row r="7" spans="2:16" ht="45" x14ac:dyDescent="0.15">
      <c r="B7" s="2" t="s">
        <v>358</v>
      </c>
      <c r="C7" s="3" t="s">
        <v>4</v>
      </c>
      <c r="D7" s="4" t="s">
        <v>5</v>
      </c>
      <c r="E7" s="7" t="s">
        <v>19</v>
      </c>
      <c r="F7" s="9" t="s">
        <v>20</v>
      </c>
      <c r="G7" s="9" t="s">
        <v>21</v>
      </c>
      <c r="H7" s="9" t="s">
        <v>22</v>
      </c>
      <c r="I7" s="9" t="s">
        <v>33</v>
      </c>
      <c r="J7" s="9" t="s">
        <v>34</v>
      </c>
      <c r="K7" s="9" t="s">
        <v>35</v>
      </c>
      <c r="L7" s="9" t="s">
        <v>46</v>
      </c>
      <c r="M7" s="9" t="s">
        <v>47</v>
      </c>
      <c r="N7" s="9" t="s">
        <v>367</v>
      </c>
      <c r="O7" s="9" t="s">
        <v>48</v>
      </c>
      <c r="P7" s="9" t="s">
        <v>440</v>
      </c>
    </row>
    <row r="8" spans="2:16" ht="67.5" x14ac:dyDescent="0.15">
      <c r="B8" s="2" t="s">
        <v>368</v>
      </c>
      <c r="C8" s="3" t="s">
        <v>6</v>
      </c>
      <c r="D8" s="4" t="s">
        <v>7</v>
      </c>
      <c r="E8" s="7" t="s">
        <v>429</v>
      </c>
      <c r="F8" s="9" t="s">
        <v>430</v>
      </c>
      <c r="G8" s="9" t="s">
        <v>23</v>
      </c>
      <c r="H8" s="9" t="s">
        <v>24</v>
      </c>
      <c r="I8" s="9" t="s">
        <v>431</v>
      </c>
      <c r="J8" s="9" t="s">
        <v>432</v>
      </c>
      <c r="K8" s="9" t="s">
        <v>433</v>
      </c>
      <c r="L8" s="9" t="s">
        <v>434</v>
      </c>
      <c r="M8" s="9" t="s">
        <v>50</v>
      </c>
      <c r="N8" s="9" t="s">
        <v>435</v>
      </c>
      <c r="O8" s="9" t="s">
        <v>437</v>
      </c>
      <c r="P8" s="9" t="s">
        <v>436</v>
      </c>
    </row>
    <row r="9" spans="2:16" s="6" customFormat="1" ht="33.75" customHeight="1" x14ac:dyDescent="0.15">
      <c r="B9" s="191" t="s">
        <v>359</v>
      </c>
      <c r="C9" s="186" t="s">
        <v>360</v>
      </c>
      <c r="D9" s="186"/>
      <c r="E9" s="181" t="s">
        <v>361</v>
      </c>
      <c r="F9" s="181"/>
      <c r="G9" s="181"/>
      <c r="H9" s="181"/>
      <c r="I9" s="181" t="s">
        <v>369</v>
      </c>
      <c r="J9" s="181"/>
      <c r="K9" s="181"/>
      <c r="L9" s="181" t="s">
        <v>36</v>
      </c>
      <c r="M9" s="181"/>
      <c r="N9" s="181"/>
      <c r="O9" s="181"/>
      <c r="P9" s="181"/>
    </row>
    <row r="10" spans="2:16" s="6" customFormat="1" ht="225" customHeight="1" x14ac:dyDescent="0.15">
      <c r="B10" s="191"/>
      <c r="C10" s="187" t="s">
        <v>362</v>
      </c>
      <c r="D10" s="187"/>
      <c r="E10" s="52" t="s">
        <v>370</v>
      </c>
      <c r="F10" s="52" t="s">
        <v>371</v>
      </c>
      <c r="G10" s="52" t="s">
        <v>363</v>
      </c>
      <c r="H10" s="52" t="s">
        <v>372</v>
      </c>
      <c r="I10" s="182" t="s">
        <v>373</v>
      </c>
      <c r="J10" s="192"/>
      <c r="K10" s="183"/>
      <c r="L10" s="182" t="s">
        <v>374</v>
      </c>
      <c r="M10" s="183"/>
      <c r="N10" s="52" t="s">
        <v>375</v>
      </c>
      <c r="O10" s="52" t="s">
        <v>364</v>
      </c>
      <c r="P10" s="52" t="s">
        <v>365</v>
      </c>
    </row>
  </sheetData>
  <mergeCells count="19">
    <mergeCell ref="B2:D2"/>
    <mergeCell ref="B9:B10"/>
    <mergeCell ref="E9:H9"/>
    <mergeCell ref="I9:K9"/>
    <mergeCell ref="I10:K10"/>
    <mergeCell ref="B3:B4"/>
    <mergeCell ref="C3:C4"/>
    <mergeCell ref="D3:D4"/>
    <mergeCell ref="E3:E4"/>
    <mergeCell ref="F3:F4"/>
    <mergeCell ref="G3:G4"/>
    <mergeCell ref="H3:H4"/>
    <mergeCell ref="L9:P9"/>
    <mergeCell ref="L10:M10"/>
    <mergeCell ref="I3:K3"/>
    <mergeCell ref="L3:M3"/>
    <mergeCell ref="C9:D9"/>
    <mergeCell ref="C10:D10"/>
    <mergeCell ref="N3:P3"/>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3"/>
  <sheetViews>
    <sheetView workbookViewId="0">
      <selection activeCell="O11" sqref="O11"/>
    </sheetView>
  </sheetViews>
  <sheetFormatPr defaultRowHeight="13.5" x14ac:dyDescent="0.15"/>
  <cols>
    <col min="1" max="1" width="3.5" bestFit="1" customWidth="1"/>
    <col min="2" max="2" width="6.5" style="42" customWidth="1"/>
    <col min="3" max="14" width="9" style="42"/>
    <col min="16" max="27" width="9" style="31"/>
  </cols>
  <sheetData>
    <row r="1" spans="1:118" x14ac:dyDescent="0.15">
      <c r="B1" s="50" t="s">
        <v>164</v>
      </c>
      <c r="C1" s="42" t="s">
        <v>165</v>
      </c>
      <c r="D1" s="42" t="s">
        <v>167</v>
      </c>
      <c r="E1" s="42" t="s">
        <v>168</v>
      </c>
      <c r="F1" s="42" t="s">
        <v>171</v>
      </c>
      <c r="G1" s="42" t="s">
        <v>174</v>
      </c>
      <c r="H1" s="42" t="s">
        <v>175</v>
      </c>
      <c r="I1" s="42" t="s">
        <v>177</v>
      </c>
      <c r="J1" s="42" t="s">
        <v>179</v>
      </c>
      <c r="K1" s="42" t="s">
        <v>183</v>
      </c>
      <c r="L1" s="42" t="s">
        <v>184</v>
      </c>
      <c r="M1" s="42" t="s">
        <v>185</v>
      </c>
      <c r="N1" s="42" t="s">
        <v>186</v>
      </c>
      <c r="O1" s="42" t="s">
        <v>187</v>
      </c>
    </row>
    <row r="2" spans="1:118" x14ac:dyDescent="0.15">
      <c r="A2">
        <v>12</v>
      </c>
      <c r="B2" s="51" t="s">
        <v>265</v>
      </c>
      <c r="C2" s="51" t="s">
        <v>266</v>
      </c>
      <c r="D2" s="51" t="s">
        <v>414</v>
      </c>
      <c r="E2" s="51" t="s">
        <v>267</v>
      </c>
      <c r="F2" s="51" t="s">
        <v>268</v>
      </c>
      <c r="G2" s="51" t="s">
        <v>269</v>
      </c>
      <c r="H2" s="51" t="s">
        <v>191</v>
      </c>
      <c r="I2" s="51" t="s">
        <v>270</v>
      </c>
      <c r="J2" s="51" t="s">
        <v>180</v>
      </c>
      <c r="K2" s="51" t="s">
        <v>271</v>
      </c>
      <c r="L2" s="51" t="s">
        <v>272</v>
      </c>
      <c r="M2" s="51" t="s">
        <v>273</v>
      </c>
      <c r="N2" s="51" t="s">
        <v>257</v>
      </c>
      <c r="O2" s="51" t="s">
        <v>441</v>
      </c>
      <c r="P2" s="32"/>
      <c r="Q2" s="32"/>
      <c r="R2" s="32"/>
      <c r="S2" s="32"/>
      <c r="T2" s="32"/>
      <c r="U2" s="32"/>
      <c r="V2" s="32"/>
      <c r="W2" s="32"/>
      <c r="X2" s="32"/>
      <c r="Y2" s="32"/>
      <c r="Z2" s="32"/>
      <c r="AA2" s="3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x14ac:dyDescent="0.15">
      <c r="A3">
        <v>11</v>
      </c>
      <c r="B3" s="51" t="s">
        <v>274</v>
      </c>
      <c r="C3" s="51" t="s">
        <v>275</v>
      </c>
      <c r="D3" s="51" t="s">
        <v>276</v>
      </c>
      <c r="E3" s="51" t="s">
        <v>277</v>
      </c>
      <c r="F3" s="51" t="s">
        <v>278</v>
      </c>
      <c r="G3" s="51" t="s">
        <v>279</v>
      </c>
      <c r="H3" s="51" t="s">
        <v>190</v>
      </c>
      <c r="I3" s="51" t="s">
        <v>280</v>
      </c>
      <c r="J3" s="51" t="s">
        <v>181</v>
      </c>
      <c r="K3" s="51" t="s">
        <v>281</v>
      </c>
      <c r="L3" s="51" t="s">
        <v>252</v>
      </c>
      <c r="M3" s="51" t="s">
        <v>282</v>
      </c>
      <c r="N3" s="51" t="s">
        <v>258</v>
      </c>
      <c r="O3" s="51" t="s">
        <v>331</v>
      </c>
      <c r="P3" s="32"/>
      <c r="Q3" s="32"/>
      <c r="R3" s="32"/>
      <c r="S3" s="32"/>
      <c r="T3" s="32"/>
      <c r="U3" s="32"/>
      <c r="V3" s="32"/>
      <c r="W3" s="32"/>
      <c r="X3" s="32"/>
      <c r="Y3" s="32"/>
      <c r="Z3" s="32"/>
      <c r="AA3" s="32"/>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x14ac:dyDescent="0.15">
      <c r="A4">
        <v>10</v>
      </c>
      <c r="B4" s="51" t="s">
        <v>409</v>
      </c>
      <c r="C4" s="51" t="s">
        <v>422</v>
      </c>
      <c r="D4" s="51" t="s">
        <v>412</v>
      </c>
      <c r="E4" s="51" t="s">
        <v>169</v>
      </c>
      <c r="F4" s="51" t="s">
        <v>172</v>
      </c>
      <c r="G4" s="51" t="s">
        <v>283</v>
      </c>
      <c r="H4" s="51" t="s">
        <v>189</v>
      </c>
      <c r="I4" s="51" t="s">
        <v>243</v>
      </c>
      <c r="J4" s="51" t="s">
        <v>417</v>
      </c>
      <c r="K4" s="51" t="s">
        <v>410</v>
      </c>
      <c r="L4" s="51" t="s">
        <v>253</v>
      </c>
      <c r="M4" s="51" t="s">
        <v>284</v>
      </c>
      <c r="N4" s="51" t="s">
        <v>259</v>
      </c>
      <c r="O4" s="51" t="s">
        <v>332</v>
      </c>
      <c r="P4" s="32"/>
      <c r="Q4" s="32"/>
      <c r="R4" s="32"/>
      <c r="S4" s="32"/>
      <c r="T4" s="32"/>
      <c r="U4" s="32"/>
      <c r="V4" s="32"/>
      <c r="W4" s="32"/>
      <c r="X4" s="32"/>
      <c r="Y4" s="32"/>
      <c r="Z4" s="32"/>
      <c r="AA4" s="32"/>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x14ac:dyDescent="0.15">
      <c r="A5">
        <v>9</v>
      </c>
      <c r="B5" s="51" t="s">
        <v>285</v>
      </c>
      <c r="C5" s="51" t="s">
        <v>286</v>
      </c>
      <c r="D5" s="51" t="s">
        <v>421</v>
      </c>
      <c r="E5" s="51" t="s">
        <v>418</v>
      </c>
      <c r="F5" s="51" t="s">
        <v>287</v>
      </c>
      <c r="G5" s="51" t="s">
        <v>288</v>
      </c>
      <c r="H5" s="51" t="s">
        <v>338</v>
      </c>
      <c r="I5" s="51" t="s">
        <v>289</v>
      </c>
      <c r="J5" s="51" t="s">
        <v>290</v>
      </c>
      <c r="K5" s="51" t="s">
        <v>291</v>
      </c>
      <c r="L5" s="51" t="s">
        <v>250</v>
      </c>
      <c r="M5" s="51" t="s">
        <v>411</v>
      </c>
      <c r="N5" s="51" t="s">
        <v>260</v>
      </c>
      <c r="O5" s="51" t="s">
        <v>442</v>
      </c>
      <c r="P5" s="32"/>
      <c r="Q5" s="32"/>
      <c r="R5" s="32"/>
      <c r="S5" s="32"/>
      <c r="T5" s="32"/>
      <c r="U5" s="32"/>
      <c r="V5" s="32"/>
      <c r="W5" s="32"/>
      <c r="X5" s="32"/>
      <c r="Y5" s="32"/>
      <c r="Z5" s="32"/>
      <c r="AA5" s="32"/>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x14ac:dyDescent="0.15">
      <c r="A6">
        <v>8</v>
      </c>
      <c r="B6" s="51" t="s">
        <v>292</v>
      </c>
      <c r="C6" s="51" t="s">
        <v>415</v>
      </c>
      <c r="D6" s="51" t="s">
        <v>293</v>
      </c>
      <c r="E6" s="51" t="s">
        <v>170</v>
      </c>
      <c r="F6" s="51" t="s">
        <v>294</v>
      </c>
      <c r="G6" s="51" t="s">
        <v>295</v>
      </c>
      <c r="H6" s="51" t="s">
        <v>340</v>
      </c>
      <c r="I6" s="51" t="s">
        <v>178</v>
      </c>
      <c r="J6" s="51" t="s">
        <v>296</v>
      </c>
      <c r="K6" s="51" t="s">
        <v>297</v>
      </c>
      <c r="L6" s="51" t="s">
        <v>251</v>
      </c>
      <c r="M6" s="51" t="s">
        <v>263</v>
      </c>
      <c r="N6" s="51" t="s">
        <v>420</v>
      </c>
      <c r="O6" s="51" t="s">
        <v>443</v>
      </c>
      <c r="P6" s="32"/>
      <c r="Q6" s="32"/>
      <c r="R6" s="32"/>
      <c r="S6" s="32"/>
      <c r="T6" s="32"/>
      <c r="U6" s="32"/>
      <c r="V6" s="32"/>
      <c r="W6" s="32"/>
      <c r="X6" s="32"/>
      <c r="Y6" s="32"/>
      <c r="Z6" s="32"/>
      <c r="AA6" s="32"/>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x14ac:dyDescent="0.15">
      <c r="A7">
        <v>7</v>
      </c>
      <c r="B7" s="51" t="s">
        <v>298</v>
      </c>
      <c r="C7" s="51" t="s">
        <v>299</v>
      </c>
      <c r="D7" s="51" t="s">
        <v>416</v>
      </c>
      <c r="E7" s="51" t="s">
        <v>300</v>
      </c>
      <c r="F7" s="51" t="s">
        <v>173</v>
      </c>
      <c r="G7" s="51" t="s">
        <v>194</v>
      </c>
      <c r="H7" s="51" t="s">
        <v>339</v>
      </c>
      <c r="I7" s="51" t="s">
        <v>301</v>
      </c>
      <c r="J7" s="51" t="s">
        <v>302</v>
      </c>
      <c r="K7" s="51" t="s">
        <v>303</v>
      </c>
      <c r="L7" s="51" t="s">
        <v>403</v>
      </c>
      <c r="M7" s="51" t="s">
        <v>407</v>
      </c>
      <c r="N7" s="51" t="s">
        <v>256</v>
      </c>
      <c r="O7" s="51" t="s">
        <v>337</v>
      </c>
      <c r="P7" s="32"/>
      <c r="Q7" s="32"/>
      <c r="R7" s="32"/>
      <c r="S7" s="32"/>
      <c r="T7" s="32"/>
      <c r="U7" s="32"/>
      <c r="V7" s="32"/>
      <c r="W7" s="32"/>
      <c r="X7" s="32"/>
      <c r="Y7" s="32"/>
      <c r="Z7" s="32"/>
      <c r="AA7" s="32"/>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x14ac:dyDescent="0.15">
      <c r="A8">
        <v>6</v>
      </c>
      <c r="B8" s="51" t="s">
        <v>387</v>
      </c>
      <c r="C8" s="51" t="s">
        <v>388</v>
      </c>
      <c r="D8" s="51" t="s">
        <v>404</v>
      </c>
      <c r="E8" s="51" t="s">
        <v>391</v>
      </c>
      <c r="F8" s="51" t="s">
        <v>394</v>
      </c>
      <c r="G8" s="51" t="s">
        <v>395</v>
      </c>
      <c r="H8" s="51" t="s">
        <v>336</v>
      </c>
      <c r="I8" s="51" t="s">
        <v>405</v>
      </c>
      <c r="J8" s="51" t="s">
        <v>383</v>
      </c>
      <c r="K8" s="51" t="s">
        <v>380</v>
      </c>
      <c r="L8" s="51" t="s">
        <v>248</v>
      </c>
      <c r="M8" s="51" t="s">
        <v>378</v>
      </c>
      <c r="N8" s="51" t="s">
        <v>419</v>
      </c>
      <c r="O8" s="51" t="s">
        <v>376</v>
      </c>
      <c r="P8" s="32"/>
      <c r="Q8" s="32"/>
      <c r="R8" s="32"/>
      <c r="S8" s="32"/>
      <c r="T8" s="32"/>
      <c r="U8" s="32"/>
      <c r="V8" s="32"/>
      <c r="W8" s="32"/>
      <c r="X8" s="32"/>
      <c r="Y8" s="32"/>
      <c r="Z8" s="32"/>
      <c r="AA8" s="3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15">
      <c r="A9">
        <v>5</v>
      </c>
      <c r="B9" s="51" t="s">
        <v>385</v>
      </c>
      <c r="C9" s="51" t="s">
        <v>389</v>
      </c>
      <c r="D9" s="51" t="s">
        <v>304</v>
      </c>
      <c r="E9" s="51" t="s">
        <v>392</v>
      </c>
      <c r="F9" s="51" t="s">
        <v>396</v>
      </c>
      <c r="G9" s="51" t="s">
        <v>397</v>
      </c>
      <c r="H9" s="51" t="s">
        <v>305</v>
      </c>
      <c r="I9" s="51" t="s">
        <v>406</v>
      </c>
      <c r="J9" s="51" t="s">
        <v>182</v>
      </c>
      <c r="K9" s="51" t="s">
        <v>197</v>
      </c>
      <c r="L9" s="51" t="s">
        <v>249</v>
      </c>
      <c r="M9" s="51" t="s">
        <v>379</v>
      </c>
      <c r="N9" s="51" t="s">
        <v>401</v>
      </c>
      <c r="O9" s="51" t="s">
        <v>377</v>
      </c>
      <c r="P9" s="32"/>
      <c r="Q9" s="32"/>
      <c r="R9" s="32"/>
      <c r="S9" s="32"/>
      <c r="T9" s="32"/>
      <c r="U9" s="32"/>
      <c r="V9" s="32"/>
      <c r="W9" s="32"/>
      <c r="X9" s="32"/>
      <c r="Y9" s="32"/>
      <c r="Z9" s="32"/>
      <c r="AA9" s="32"/>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15">
      <c r="A10">
        <v>4</v>
      </c>
      <c r="B10" s="51" t="s">
        <v>386</v>
      </c>
      <c r="C10" s="51" t="s">
        <v>399</v>
      </c>
      <c r="D10" s="51" t="s">
        <v>390</v>
      </c>
      <c r="E10" s="51" t="s">
        <v>393</v>
      </c>
      <c r="F10" s="51" t="s">
        <v>306</v>
      </c>
      <c r="G10" s="51" t="s">
        <v>307</v>
      </c>
      <c r="H10" s="51" t="s">
        <v>398</v>
      </c>
      <c r="I10" s="51" t="s">
        <v>400</v>
      </c>
      <c r="J10" s="51" t="s">
        <v>384</v>
      </c>
      <c r="K10" s="51" t="s">
        <v>381</v>
      </c>
      <c r="L10" s="51" t="s">
        <v>382</v>
      </c>
      <c r="M10" s="51" t="s">
        <v>308</v>
      </c>
      <c r="N10" s="51" t="s">
        <v>402</v>
      </c>
      <c r="O10" s="51" t="s">
        <v>188</v>
      </c>
      <c r="P10" s="32"/>
      <c r="Q10" s="32"/>
      <c r="R10" s="32"/>
      <c r="S10" s="32"/>
      <c r="T10" s="32"/>
      <c r="U10" s="32"/>
      <c r="V10" s="32"/>
      <c r="W10" s="32"/>
      <c r="X10" s="32"/>
      <c r="Y10" s="32"/>
      <c r="Z10" s="32"/>
      <c r="AA10" s="3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15">
      <c r="A11">
        <v>3</v>
      </c>
      <c r="B11" s="51" t="s">
        <v>309</v>
      </c>
      <c r="C11" s="51" t="s">
        <v>310</v>
      </c>
      <c r="D11" s="51" t="s">
        <v>328</v>
      </c>
      <c r="E11" s="51" t="s">
        <v>311</v>
      </c>
      <c r="F11" s="51" t="s">
        <v>312</v>
      </c>
      <c r="G11" s="51" t="s">
        <v>313</v>
      </c>
      <c r="H11" s="51" t="s">
        <v>193</v>
      </c>
      <c r="I11" s="51" t="s">
        <v>314</v>
      </c>
      <c r="J11" s="51" t="s">
        <v>315</v>
      </c>
      <c r="K11" s="51" t="s">
        <v>316</v>
      </c>
      <c r="L11" s="51" t="s">
        <v>245</v>
      </c>
      <c r="M11" s="51" t="s">
        <v>408</v>
      </c>
      <c r="N11" s="51" t="s">
        <v>327</v>
      </c>
      <c r="O11" s="51" t="s">
        <v>333</v>
      </c>
      <c r="P11" s="32"/>
      <c r="Q11" s="32"/>
      <c r="R11" s="32"/>
      <c r="S11" s="32"/>
      <c r="T11" s="32"/>
      <c r="U11" s="32"/>
      <c r="V11" s="32"/>
      <c r="W11" s="32"/>
      <c r="X11" s="32"/>
      <c r="Y11" s="32"/>
      <c r="Z11" s="32"/>
      <c r="AA11" s="32"/>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15">
      <c r="A12">
        <v>2</v>
      </c>
      <c r="B12" s="51" t="s">
        <v>317</v>
      </c>
      <c r="C12" s="51" t="s">
        <v>318</v>
      </c>
      <c r="D12" s="51" t="s">
        <v>330</v>
      </c>
      <c r="E12" s="51" t="s">
        <v>319</v>
      </c>
      <c r="F12" s="51" t="s">
        <v>320</v>
      </c>
      <c r="G12" s="51" t="s">
        <v>321</v>
      </c>
      <c r="H12" s="51" t="s">
        <v>192</v>
      </c>
      <c r="I12" s="51" t="s">
        <v>196</v>
      </c>
      <c r="J12" s="51" t="s">
        <v>322</v>
      </c>
      <c r="K12" s="51" t="s">
        <v>198</v>
      </c>
      <c r="L12" s="51" t="s">
        <v>246</v>
      </c>
      <c r="M12" s="51" t="s">
        <v>261</v>
      </c>
      <c r="N12" s="51" t="s">
        <v>254</v>
      </c>
      <c r="O12" s="51" t="s">
        <v>334</v>
      </c>
      <c r="P12" s="32"/>
      <c r="Q12" s="32"/>
      <c r="R12" s="32"/>
      <c r="S12" s="32"/>
      <c r="T12" s="32"/>
      <c r="U12" s="32"/>
      <c r="V12" s="32"/>
      <c r="W12" s="32"/>
      <c r="X12" s="32"/>
      <c r="Y12" s="32"/>
      <c r="Z12" s="32"/>
      <c r="AA12" s="32"/>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15">
      <c r="A13">
        <v>1</v>
      </c>
      <c r="B13" s="51" t="s">
        <v>242</v>
      </c>
      <c r="C13" s="51" t="s">
        <v>166</v>
      </c>
      <c r="D13" s="51" t="s">
        <v>413</v>
      </c>
      <c r="E13" s="51" t="s">
        <v>323</v>
      </c>
      <c r="F13" s="51" t="s">
        <v>324</v>
      </c>
      <c r="G13" s="51" t="s">
        <v>325</v>
      </c>
      <c r="H13" s="51" t="s">
        <v>176</v>
      </c>
      <c r="I13" s="51" t="s">
        <v>195</v>
      </c>
      <c r="J13" s="51" t="s">
        <v>326</v>
      </c>
      <c r="K13" s="51" t="s">
        <v>244</v>
      </c>
      <c r="L13" s="51" t="s">
        <v>247</v>
      </c>
      <c r="M13" s="51" t="s">
        <v>262</v>
      </c>
      <c r="N13" s="42" t="s">
        <v>255</v>
      </c>
      <c r="O13" s="51" t="s">
        <v>335</v>
      </c>
      <c r="P13" s="32"/>
      <c r="Q13" s="32"/>
      <c r="R13" s="32"/>
      <c r="S13" s="32"/>
      <c r="T13" s="32"/>
      <c r="U13" s="32"/>
      <c r="V13" s="32"/>
      <c r="W13" s="32"/>
      <c r="X13" s="32"/>
      <c r="Y13" s="32"/>
      <c r="Z13" s="32"/>
      <c r="AA13" s="32"/>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D3" sqref="D3"/>
    </sheetView>
  </sheetViews>
  <sheetFormatPr defaultRowHeight="13.5" x14ac:dyDescent="0.15"/>
  <cols>
    <col min="5" max="5" width="6.125" bestFit="1" customWidth="1"/>
    <col min="6" max="8" width="1.625" customWidth="1"/>
    <col min="10" max="10" width="4.5" bestFit="1" customWidth="1"/>
  </cols>
  <sheetData>
    <row r="1" spans="1:65" x14ac:dyDescent="0.15">
      <c r="B1" t="s">
        <v>65</v>
      </c>
      <c r="C1" t="s">
        <v>64</v>
      </c>
      <c r="D1" t="s">
        <v>66</v>
      </c>
      <c r="I1" t="s">
        <v>67</v>
      </c>
      <c r="K1" s="24">
        <f>D2</f>
        <v>0</v>
      </c>
      <c r="L1" s="24">
        <f>D3</f>
        <v>0</v>
      </c>
      <c r="M1" s="24">
        <f>D4</f>
        <v>0</v>
      </c>
      <c r="N1" s="24">
        <f>D5</f>
        <v>0</v>
      </c>
      <c r="O1" s="24">
        <f>D6</f>
        <v>0</v>
      </c>
      <c r="P1" s="24">
        <f>D7</f>
        <v>0</v>
      </c>
      <c r="Q1" s="24">
        <f>D8</f>
        <v>0</v>
      </c>
      <c r="R1" s="24">
        <f>D9</f>
        <v>0</v>
      </c>
      <c r="S1" s="24">
        <f>D10</f>
        <v>0</v>
      </c>
      <c r="T1" s="24">
        <f>D11</f>
        <v>0</v>
      </c>
      <c r="U1" s="24">
        <f>D12</f>
        <v>0</v>
      </c>
      <c r="V1" s="24">
        <f>D13</f>
        <v>0</v>
      </c>
      <c r="W1" s="24">
        <f>D14</f>
        <v>0</v>
      </c>
      <c r="X1" s="24">
        <f>D15</f>
        <v>0</v>
      </c>
      <c r="Y1" s="24">
        <f>D16</f>
        <v>0</v>
      </c>
      <c r="Z1" s="24">
        <f>D17</f>
        <v>0</v>
      </c>
      <c r="AA1" s="24">
        <f>D18</f>
        <v>0</v>
      </c>
      <c r="AB1" s="24">
        <f>D19</f>
        <v>0</v>
      </c>
      <c r="AC1" s="24">
        <f>D20</f>
        <v>0</v>
      </c>
      <c r="AD1" s="24">
        <f>D21</f>
        <v>0</v>
      </c>
      <c r="AE1" s="24">
        <f>D22</f>
        <v>0</v>
      </c>
      <c r="AF1" s="24">
        <f>D23</f>
        <v>0</v>
      </c>
      <c r="AG1" s="24">
        <f>D24</f>
        <v>0</v>
      </c>
      <c r="AH1" s="24">
        <f>D25</f>
        <v>0</v>
      </c>
      <c r="AI1" s="24">
        <f>D26</f>
        <v>0</v>
      </c>
      <c r="AJ1" s="24">
        <f>D27</f>
        <v>0</v>
      </c>
      <c r="AK1" s="24">
        <f>D28</f>
        <v>0</v>
      </c>
      <c r="AL1" s="24">
        <f>D29</f>
        <v>0</v>
      </c>
      <c r="AM1" s="24">
        <f>D30</f>
        <v>0</v>
      </c>
      <c r="AN1" s="24">
        <f>D31</f>
        <v>0</v>
      </c>
      <c r="AO1" s="24">
        <f>D32</f>
        <v>0</v>
      </c>
      <c r="AP1" s="24">
        <f>D33</f>
        <v>0</v>
      </c>
      <c r="AQ1" s="24">
        <f>D34</f>
        <v>0</v>
      </c>
      <c r="AR1" s="24">
        <f>D35</f>
        <v>0</v>
      </c>
      <c r="AS1" s="24">
        <f>D36</f>
        <v>0</v>
      </c>
      <c r="AT1" s="24">
        <f>D37</f>
        <v>0</v>
      </c>
      <c r="AU1" s="24">
        <f>D38</f>
        <v>0</v>
      </c>
      <c r="AV1" s="24">
        <f>D39</f>
        <v>0</v>
      </c>
      <c r="AW1" s="24">
        <f>D40</f>
        <v>0</v>
      </c>
      <c r="AX1" s="24">
        <f>D41</f>
        <v>0</v>
      </c>
      <c r="AY1" s="24">
        <f>D42</f>
        <v>0</v>
      </c>
      <c r="AZ1" s="24">
        <f>D43</f>
        <v>0</v>
      </c>
      <c r="BA1" s="24"/>
      <c r="BB1" s="24"/>
      <c r="BC1" s="24"/>
      <c r="BD1" s="24"/>
      <c r="BE1" s="24"/>
      <c r="BF1" s="24"/>
      <c r="BG1" s="24"/>
      <c r="BH1" s="24"/>
      <c r="BI1" s="24"/>
      <c r="BJ1" s="24"/>
      <c r="BK1" s="24"/>
      <c r="BL1" s="24"/>
      <c r="BM1" s="24"/>
    </row>
    <row r="2" spans="1:65" x14ac:dyDescent="0.15">
      <c r="A2" s="42" t="s">
        <v>86</v>
      </c>
      <c r="B2" s="42">
        <v>1</v>
      </c>
      <c r="C2" s="42">
        <f>セルフチェックのまとめ!T13</f>
        <v>0</v>
      </c>
      <c r="D2" s="43">
        <f t="shared" ref="D2:D43" si="0">C2/5</f>
        <v>0</v>
      </c>
      <c r="E2" s="24">
        <f>D7</f>
        <v>0</v>
      </c>
      <c r="I2" t="s">
        <v>68</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2" t="s">
        <v>84</v>
      </c>
      <c r="B3" s="42">
        <v>1</v>
      </c>
      <c r="C3" s="42">
        <f>セルフチェックのまとめ!T12</f>
        <v>0</v>
      </c>
      <c r="D3" s="43">
        <f t="shared" si="0"/>
        <v>0</v>
      </c>
      <c r="E3" s="24">
        <f>D6</f>
        <v>0</v>
      </c>
      <c r="I3" t="s">
        <v>70</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2" t="s">
        <v>82</v>
      </c>
      <c r="B4" s="42">
        <v>1</v>
      </c>
      <c r="C4" s="42">
        <f>セルフチェックのまとめ!T11</f>
        <v>0</v>
      </c>
      <c r="D4" s="43">
        <f t="shared" si="0"/>
        <v>0</v>
      </c>
      <c r="E4" s="24">
        <f>D5</f>
        <v>0</v>
      </c>
      <c r="I4" t="s">
        <v>69</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4" t="s">
        <v>80</v>
      </c>
      <c r="B5" s="44">
        <v>1</v>
      </c>
      <c r="C5" s="44">
        <f>セルフチェックのまとめ!T10</f>
        <v>0</v>
      </c>
      <c r="D5" s="45">
        <f t="shared" si="0"/>
        <v>0</v>
      </c>
      <c r="E5" s="24">
        <f>D4</f>
        <v>0</v>
      </c>
      <c r="I5" t="s">
        <v>71</v>
      </c>
      <c r="K5" t="s">
        <v>85</v>
      </c>
      <c r="L5" t="s">
        <v>83</v>
      </c>
      <c r="M5" t="s">
        <v>81</v>
      </c>
      <c r="N5" t="s">
        <v>79</v>
      </c>
      <c r="O5" t="s">
        <v>77</v>
      </c>
      <c r="P5" t="s">
        <v>75</v>
      </c>
      <c r="Q5" t="s">
        <v>155</v>
      </c>
      <c r="R5" t="s">
        <v>153</v>
      </c>
      <c r="S5" t="s">
        <v>151</v>
      </c>
      <c r="T5" t="s">
        <v>149</v>
      </c>
      <c r="U5" t="s">
        <v>147</v>
      </c>
      <c r="V5" t="s">
        <v>145</v>
      </c>
      <c r="W5" t="s">
        <v>143</v>
      </c>
      <c r="X5" t="s">
        <v>141</v>
      </c>
      <c r="Y5" t="s">
        <v>139</v>
      </c>
      <c r="Z5" t="s">
        <v>137</v>
      </c>
      <c r="AA5" t="s">
        <v>135</v>
      </c>
      <c r="AB5" t="s">
        <v>133</v>
      </c>
      <c r="AC5" t="s">
        <v>131</v>
      </c>
      <c r="AD5" t="s">
        <v>129</v>
      </c>
      <c r="AE5" t="s">
        <v>127</v>
      </c>
      <c r="AF5" t="s">
        <v>125</v>
      </c>
      <c r="AG5" t="s">
        <v>123</v>
      </c>
      <c r="AH5" t="s">
        <v>121</v>
      </c>
      <c r="AI5" t="s">
        <v>119</v>
      </c>
      <c r="AJ5" t="s">
        <v>117</v>
      </c>
      <c r="AK5" t="s">
        <v>115</v>
      </c>
      <c r="AL5" t="s">
        <v>113</v>
      </c>
      <c r="AM5" t="s">
        <v>111</v>
      </c>
      <c r="AN5" t="s">
        <v>73</v>
      </c>
      <c r="AO5" t="s">
        <v>109</v>
      </c>
      <c r="AP5" t="s">
        <v>107</v>
      </c>
      <c r="AQ5" t="s">
        <v>105</v>
      </c>
      <c r="AR5" t="s">
        <v>103</v>
      </c>
      <c r="AS5" t="s">
        <v>101</v>
      </c>
      <c r="AT5" t="s">
        <v>99</v>
      </c>
      <c r="AU5" t="s">
        <v>97</v>
      </c>
      <c r="AV5" t="s">
        <v>95</v>
      </c>
      <c r="AW5" t="s">
        <v>93</v>
      </c>
      <c r="AX5" t="s">
        <v>91</v>
      </c>
      <c r="AY5" t="s">
        <v>89</v>
      </c>
      <c r="AZ5" t="s">
        <v>87</v>
      </c>
    </row>
    <row r="6" spans="1:65" x14ac:dyDescent="0.15">
      <c r="A6" s="44" t="s">
        <v>78</v>
      </c>
      <c r="B6" s="44">
        <v>1</v>
      </c>
      <c r="C6" s="44">
        <f>セルフチェックのまとめ!T9</f>
        <v>0</v>
      </c>
      <c r="D6" s="45">
        <f t="shared" si="0"/>
        <v>0</v>
      </c>
      <c r="E6" s="24">
        <f>D3</f>
        <v>0</v>
      </c>
      <c r="I6" t="s">
        <v>72</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4" t="s">
        <v>76</v>
      </c>
      <c r="B7" s="44">
        <v>1</v>
      </c>
      <c r="C7" s="44">
        <f>セルフチェックのまとめ!T8</f>
        <v>0</v>
      </c>
      <c r="D7" s="45">
        <f t="shared" si="0"/>
        <v>0</v>
      </c>
      <c r="E7" s="24">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156</v>
      </c>
      <c r="B8">
        <v>1</v>
      </c>
      <c r="C8">
        <f>セルフチェックのまとめ!T49</f>
        <v>0</v>
      </c>
      <c r="D8" s="23">
        <f t="shared" si="0"/>
        <v>0</v>
      </c>
      <c r="E8" s="24">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154</v>
      </c>
      <c r="B9">
        <v>1</v>
      </c>
      <c r="C9">
        <f>セルフチェックのまとめ!T48</f>
        <v>0</v>
      </c>
      <c r="D9" s="23">
        <f t="shared" si="0"/>
        <v>0</v>
      </c>
      <c r="E9" s="24">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152</v>
      </c>
      <c r="B10">
        <v>1</v>
      </c>
      <c r="C10">
        <f>セルフチェックのまとめ!T47</f>
        <v>0</v>
      </c>
      <c r="D10" s="23">
        <f t="shared" si="0"/>
        <v>0</v>
      </c>
      <c r="E10" s="24">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150</v>
      </c>
      <c r="B11">
        <v>1</v>
      </c>
      <c r="C11">
        <f>セルフチェックのまとめ!T46</f>
        <v>0</v>
      </c>
      <c r="D11" s="23">
        <f t="shared" si="0"/>
        <v>0</v>
      </c>
      <c r="E11" s="24">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148</v>
      </c>
      <c r="B12">
        <v>1</v>
      </c>
      <c r="C12">
        <f>セルフチェックのまとめ!T45</f>
        <v>0</v>
      </c>
      <c r="D12" s="23">
        <f t="shared" si="0"/>
        <v>0</v>
      </c>
      <c r="E12" s="24">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146</v>
      </c>
      <c r="B13">
        <v>1</v>
      </c>
      <c r="C13">
        <f>セルフチェックのまとめ!T44</f>
        <v>0</v>
      </c>
      <c r="D13" s="23">
        <f t="shared" si="0"/>
        <v>0</v>
      </c>
      <c r="E13" s="24">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144</v>
      </c>
      <c r="B14">
        <v>1</v>
      </c>
      <c r="C14">
        <f>セルフチェックのまとめ!T43</f>
        <v>0</v>
      </c>
      <c r="D14" s="23">
        <f t="shared" si="0"/>
        <v>0</v>
      </c>
      <c r="E14" s="24">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142</v>
      </c>
      <c r="B15">
        <v>1</v>
      </c>
      <c r="C15">
        <f>セルフチェックのまとめ!T42</f>
        <v>0</v>
      </c>
      <c r="D15" s="23">
        <f t="shared" si="0"/>
        <v>0</v>
      </c>
      <c r="E15" s="24">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140</v>
      </c>
      <c r="B16">
        <v>1</v>
      </c>
      <c r="C16">
        <f>セルフチェックのまとめ!T41</f>
        <v>0</v>
      </c>
      <c r="D16" s="23">
        <f t="shared" si="0"/>
        <v>0</v>
      </c>
      <c r="E16" s="24">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138</v>
      </c>
      <c r="B17">
        <v>1</v>
      </c>
      <c r="C17">
        <f>セルフチェックのまとめ!T40</f>
        <v>0</v>
      </c>
      <c r="D17" s="23">
        <f t="shared" si="0"/>
        <v>0</v>
      </c>
      <c r="E17" s="24">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136</v>
      </c>
      <c r="B18">
        <v>1</v>
      </c>
      <c r="C18">
        <f>セルフチェックのまとめ!T39</f>
        <v>0</v>
      </c>
      <c r="D18" s="23">
        <f t="shared" si="0"/>
        <v>0</v>
      </c>
      <c r="E18" s="24">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134</v>
      </c>
      <c r="B19">
        <v>1</v>
      </c>
      <c r="C19">
        <f>セルフチェックのまとめ!T38</f>
        <v>0</v>
      </c>
      <c r="D19" s="23">
        <f t="shared" si="0"/>
        <v>0</v>
      </c>
      <c r="E19" s="24">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132</v>
      </c>
      <c r="B20">
        <v>1</v>
      </c>
      <c r="C20">
        <f>セルフチェックのまとめ!T37</f>
        <v>0</v>
      </c>
      <c r="D20" s="23">
        <f t="shared" si="0"/>
        <v>0</v>
      </c>
      <c r="E20" s="24">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130</v>
      </c>
      <c r="B21">
        <v>1</v>
      </c>
      <c r="C21">
        <f>セルフチェックのまとめ!T36</f>
        <v>0</v>
      </c>
      <c r="D21" s="23">
        <f t="shared" si="0"/>
        <v>0</v>
      </c>
      <c r="E21" s="24">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128</v>
      </c>
      <c r="B22">
        <v>1</v>
      </c>
      <c r="C22">
        <f>セルフチェックのまとめ!T35</f>
        <v>0</v>
      </c>
      <c r="D22" s="23">
        <f t="shared" si="0"/>
        <v>0</v>
      </c>
      <c r="E22" s="24">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126</v>
      </c>
      <c r="B23">
        <v>1</v>
      </c>
      <c r="C23">
        <f>セルフチェックのまとめ!T34</f>
        <v>0</v>
      </c>
      <c r="D23" s="23">
        <f t="shared" si="0"/>
        <v>0</v>
      </c>
      <c r="E23" s="24">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124</v>
      </c>
      <c r="B24">
        <v>1</v>
      </c>
      <c r="C24">
        <f>セルフチェックのまとめ!T33</f>
        <v>0</v>
      </c>
      <c r="D24" s="23">
        <f t="shared" si="0"/>
        <v>0</v>
      </c>
      <c r="E24" s="24">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122</v>
      </c>
      <c r="B25">
        <v>1</v>
      </c>
      <c r="C25">
        <f>セルフチェックのまとめ!T32</f>
        <v>0</v>
      </c>
      <c r="D25" s="23">
        <f t="shared" si="0"/>
        <v>0</v>
      </c>
      <c r="E25" s="24">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120</v>
      </c>
      <c r="B26">
        <v>1</v>
      </c>
      <c r="C26">
        <f>セルフチェックのまとめ!T31</f>
        <v>0</v>
      </c>
      <c r="D26" s="23">
        <f t="shared" si="0"/>
        <v>0</v>
      </c>
      <c r="E26" s="24">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118</v>
      </c>
      <c r="B27">
        <v>1</v>
      </c>
      <c r="C27">
        <f>セルフチェックのまとめ!T30</f>
        <v>0</v>
      </c>
      <c r="D27" s="23">
        <f t="shared" si="0"/>
        <v>0</v>
      </c>
      <c r="E27" s="24">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116</v>
      </c>
      <c r="B28">
        <v>1</v>
      </c>
      <c r="C28">
        <f>セルフチェックのまとめ!T29</f>
        <v>0</v>
      </c>
      <c r="D28" s="23">
        <f t="shared" si="0"/>
        <v>0</v>
      </c>
      <c r="E28" s="24">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114</v>
      </c>
      <c r="B29">
        <v>1</v>
      </c>
      <c r="C29">
        <f>セルフチェックのまとめ!T28</f>
        <v>0</v>
      </c>
      <c r="D29" s="23">
        <f t="shared" si="0"/>
        <v>0</v>
      </c>
      <c r="E29" s="24">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112</v>
      </c>
      <c r="B30">
        <v>1</v>
      </c>
      <c r="C30">
        <f>セルフチェックのまとめ!T27</f>
        <v>0</v>
      </c>
      <c r="D30" s="23">
        <f t="shared" si="0"/>
        <v>0</v>
      </c>
      <c r="E30" s="24">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74</v>
      </c>
      <c r="B31">
        <v>1</v>
      </c>
      <c r="C31">
        <f>セルフチェックのまとめ!T26</f>
        <v>0</v>
      </c>
      <c r="D31" s="23">
        <f t="shared" si="0"/>
        <v>0</v>
      </c>
      <c r="E31" s="24">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110</v>
      </c>
      <c r="B32">
        <v>1</v>
      </c>
      <c r="C32">
        <f>セルフチェックのまとめ!T25</f>
        <v>0</v>
      </c>
      <c r="D32" s="23">
        <f t="shared" si="0"/>
        <v>0</v>
      </c>
      <c r="E32" s="24">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108</v>
      </c>
      <c r="B33">
        <v>1</v>
      </c>
      <c r="C33">
        <f>セルフチェックのまとめ!T24</f>
        <v>0</v>
      </c>
      <c r="D33" s="23">
        <f t="shared" si="0"/>
        <v>0</v>
      </c>
      <c r="E33" s="24">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106</v>
      </c>
      <c r="B34">
        <v>1</v>
      </c>
      <c r="C34">
        <f>セルフチェックのまとめ!T23</f>
        <v>0</v>
      </c>
      <c r="D34" s="23">
        <f t="shared" si="0"/>
        <v>0</v>
      </c>
      <c r="E34" s="24">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104</v>
      </c>
      <c r="B35">
        <v>1</v>
      </c>
      <c r="C35">
        <f>セルフチェックのまとめ!T22</f>
        <v>0</v>
      </c>
      <c r="D35" s="23">
        <f t="shared" si="0"/>
        <v>0</v>
      </c>
      <c r="E35" s="24">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102</v>
      </c>
      <c r="B36">
        <v>1</v>
      </c>
      <c r="C36">
        <f>セルフチェックのまとめ!T21</f>
        <v>0</v>
      </c>
      <c r="D36" s="23">
        <f t="shared" si="0"/>
        <v>0</v>
      </c>
      <c r="E36" s="24">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100</v>
      </c>
      <c r="B37">
        <v>1</v>
      </c>
      <c r="C37">
        <f>セルフチェックのまとめ!T20</f>
        <v>0</v>
      </c>
      <c r="D37" s="23">
        <f t="shared" si="0"/>
        <v>0</v>
      </c>
      <c r="E37" s="24">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98</v>
      </c>
      <c r="B38">
        <v>1</v>
      </c>
      <c r="C38">
        <f>セルフチェックのまとめ!T19</f>
        <v>0</v>
      </c>
      <c r="D38" s="23">
        <f t="shared" si="0"/>
        <v>0</v>
      </c>
      <c r="E38" s="24">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96</v>
      </c>
      <c r="B39">
        <v>1</v>
      </c>
      <c r="C39">
        <f>セルフチェックのまとめ!T18</f>
        <v>0</v>
      </c>
      <c r="D39" s="23">
        <f t="shared" si="0"/>
        <v>0</v>
      </c>
      <c r="E39" s="24">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94</v>
      </c>
      <c r="B40">
        <v>1</v>
      </c>
      <c r="C40">
        <f>セルフチェックのまとめ!T17</f>
        <v>0</v>
      </c>
      <c r="D40" s="23">
        <f t="shared" si="0"/>
        <v>0</v>
      </c>
      <c r="E40" s="24">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92</v>
      </c>
      <c r="B41">
        <v>1</v>
      </c>
      <c r="C41">
        <f>セルフチェックのまとめ!T16</f>
        <v>0</v>
      </c>
      <c r="D41" s="23">
        <f t="shared" si="0"/>
        <v>0</v>
      </c>
      <c r="E41" s="24">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90</v>
      </c>
      <c r="B42">
        <v>1</v>
      </c>
      <c r="C42">
        <f>セルフチェックのまとめ!T15</f>
        <v>0</v>
      </c>
      <c r="D42" s="23">
        <f t="shared" si="0"/>
        <v>0</v>
      </c>
      <c r="E42" s="24">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88</v>
      </c>
      <c r="B43">
        <v>1</v>
      </c>
      <c r="C43">
        <f>セルフチェックのまとめ!T14</f>
        <v>0</v>
      </c>
      <c r="D43" s="23">
        <f t="shared" si="0"/>
        <v>0</v>
      </c>
      <c r="E43" s="24">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65</v>
      </c>
      <c r="C390" t="s">
        <v>64</v>
      </c>
      <c r="D390" t="s">
        <v>66</v>
      </c>
      <c r="I390" t="s">
        <v>67</v>
      </c>
      <c r="K390" s="24" t="e">
        <f>D391</f>
        <v>#DIV/0!</v>
      </c>
      <c r="L390" s="24" t="e">
        <f>D392</f>
        <v>#DIV/0!</v>
      </c>
      <c r="M390" s="24" t="e">
        <f>D393</f>
        <v>#DIV/0!</v>
      </c>
      <c r="N390" s="24" t="e">
        <f>D394</f>
        <v>#DIV/0!</v>
      </c>
      <c r="O390" s="24" t="e">
        <f>D395</f>
        <v>#DIV/0!</v>
      </c>
      <c r="P390" s="24" t="e">
        <f>D396</f>
        <v>#DIV/0!</v>
      </c>
      <c r="Q390" s="24" t="e">
        <f>D397</f>
        <v>#DIV/0!</v>
      </c>
      <c r="R390" s="24" t="e">
        <f>D398</f>
        <v>#DIV/0!</v>
      </c>
      <c r="S390" s="24" t="e">
        <f>D399</f>
        <v>#DIV/0!</v>
      </c>
      <c r="T390" s="24" t="e">
        <f>D400</f>
        <v>#DIV/0!</v>
      </c>
      <c r="U390" s="24" t="e">
        <f>D401</f>
        <v>#DIV/0!</v>
      </c>
      <c r="V390" s="24" t="e">
        <f>D402</f>
        <v>#DIV/0!</v>
      </c>
      <c r="W390" s="24" t="e">
        <f>D403</f>
        <v>#DIV/0!</v>
      </c>
      <c r="X390" s="24" t="e">
        <f>D404</f>
        <v>#DIV/0!</v>
      </c>
    </row>
    <row r="391" spans="1:24" x14ac:dyDescent="0.15">
      <c r="A391" s="46" t="s">
        <v>209</v>
      </c>
      <c r="B391" s="46">
        <v>1</v>
      </c>
      <c r="C391" s="49" t="e">
        <f>セルフチェックのまとめ!U11</f>
        <v>#DIV/0!</v>
      </c>
      <c r="D391" s="47" t="e">
        <f>C391/5</f>
        <v>#DIV/0!</v>
      </c>
      <c r="E391" s="24" t="e">
        <f>D392</f>
        <v>#DIV/0!</v>
      </c>
      <c r="I391" t="s">
        <v>68</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4" t="s">
        <v>208</v>
      </c>
      <c r="B392" s="44">
        <v>1</v>
      </c>
      <c r="C392" s="48" t="e">
        <f>セルフチェックのまとめ!U8</f>
        <v>#DIV/0!</v>
      </c>
      <c r="D392" s="45" t="e">
        <f>C392/5</f>
        <v>#DIV/0!</v>
      </c>
      <c r="E392" s="24" t="e">
        <f>D391</f>
        <v>#DIV/0!</v>
      </c>
      <c r="I392" t="s">
        <v>70</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211</v>
      </c>
      <c r="B393">
        <v>1</v>
      </c>
      <c r="C393" s="37" t="e">
        <f>セルフチェックのまとめ!U47</f>
        <v>#DIV/0!</v>
      </c>
      <c r="D393" s="23" t="e">
        <f t="shared" ref="D393:D404" si="156">C393/5</f>
        <v>#DIV/0!</v>
      </c>
      <c r="E393" s="24" t="e">
        <f t="shared" ref="E393:E402" si="157">D393</f>
        <v>#DIV/0!</v>
      </c>
      <c r="I393" t="s">
        <v>69</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213</v>
      </c>
      <c r="B394">
        <v>1</v>
      </c>
      <c r="C394" s="37" t="e">
        <f>セルフチェックのまとめ!U44</f>
        <v>#DIV/0!</v>
      </c>
      <c r="D394" s="23" t="e">
        <f t="shared" si="156"/>
        <v>#DIV/0!</v>
      </c>
      <c r="E394" s="24" t="e">
        <f t="shared" si="157"/>
        <v>#DIV/0!</v>
      </c>
      <c r="I394" t="s">
        <v>71</v>
      </c>
      <c r="K394" t="s">
        <v>240</v>
      </c>
      <c r="L394" t="s">
        <v>241</v>
      </c>
      <c r="M394" t="s">
        <v>210</v>
      </c>
      <c r="N394" t="s">
        <v>212</v>
      </c>
      <c r="O394" t="s">
        <v>214</v>
      </c>
      <c r="P394" t="s">
        <v>215</v>
      </c>
      <c r="Q394" t="s">
        <v>216</v>
      </c>
      <c r="R394" t="s">
        <v>217</v>
      </c>
      <c r="S394" t="s">
        <v>218</v>
      </c>
      <c r="T394" t="s">
        <v>219</v>
      </c>
      <c r="U394" t="s">
        <v>220</v>
      </c>
      <c r="V394" t="s">
        <v>222</v>
      </c>
      <c r="W394" t="s">
        <v>224</v>
      </c>
      <c r="X394" t="s">
        <v>225</v>
      </c>
    </row>
    <row r="395" spans="1:24" x14ac:dyDescent="0.15">
      <c r="A395" t="s">
        <v>214</v>
      </c>
      <c r="B395">
        <v>1</v>
      </c>
      <c r="C395" s="37" t="e">
        <f>セルフチェックのまとめ!U41</f>
        <v>#DIV/0!</v>
      </c>
      <c r="D395" s="23" t="e">
        <f t="shared" si="156"/>
        <v>#DIV/0!</v>
      </c>
      <c r="E395" s="24" t="e">
        <f t="shared" ref="E395:E400" si="158">D395</f>
        <v>#DIV/0!</v>
      </c>
      <c r="I395" t="s">
        <v>72</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215</v>
      </c>
      <c r="B396">
        <v>1</v>
      </c>
      <c r="C396" s="37" t="e">
        <f>セルフチェックのまとめ!U38</f>
        <v>#DIV/0!</v>
      </c>
      <c r="D396" s="23" t="e">
        <f t="shared" si="156"/>
        <v>#DIV/0!</v>
      </c>
      <c r="E396" s="24"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216</v>
      </c>
      <c r="B397">
        <v>1</v>
      </c>
      <c r="C397" s="37" t="e">
        <f>セルフチェックのまとめ!U35</f>
        <v>#DIV/0!</v>
      </c>
      <c r="D397" s="23" t="e">
        <f t="shared" si="156"/>
        <v>#DIV/0!</v>
      </c>
      <c r="E397" s="24"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217</v>
      </c>
      <c r="B398">
        <v>1</v>
      </c>
      <c r="C398" s="37" t="e">
        <f>セルフチェックのまとめ!U32</f>
        <v>#DIV/0!</v>
      </c>
      <c r="D398" s="23" t="e">
        <f t="shared" si="156"/>
        <v>#DIV/0!</v>
      </c>
      <c r="E398" s="24"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218</v>
      </c>
      <c r="B399">
        <v>1</v>
      </c>
      <c r="C399" s="37" t="e">
        <f>セルフチェックのまとめ!U29</f>
        <v>#DIV/0!</v>
      </c>
      <c r="D399" s="23" t="e">
        <f t="shared" si="156"/>
        <v>#DIV/0!</v>
      </c>
      <c r="E399" s="24"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219</v>
      </c>
      <c r="B400">
        <v>1</v>
      </c>
      <c r="C400" s="37" t="e">
        <f>セルフチェックのまとめ!U26</f>
        <v>#DIV/0!</v>
      </c>
      <c r="D400" s="23" t="e">
        <f t="shared" si="156"/>
        <v>#DIV/0!</v>
      </c>
      <c r="E400" s="24"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221</v>
      </c>
      <c r="B401">
        <v>1</v>
      </c>
      <c r="C401" s="37" t="e">
        <f>セルフチェックのまとめ!U23</f>
        <v>#DIV/0!</v>
      </c>
      <c r="D401" s="23" t="e">
        <f t="shared" si="156"/>
        <v>#DIV/0!</v>
      </c>
      <c r="E401" s="24"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223</v>
      </c>
      <c r="B402">
        <v>1</v>
      </c>
      <c r="C402" s="37" t="e">
        <f>セルフチェックのまとめ!U20</f>
        <v>#DIV/0!</v>
      </c>
      <c r="D402" s="23" t="e">
        <f t="shared" si="156"/>
        <v>#DIV/0!</v>
      </c>
      <c r="E402" s="24"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224</v>
      </c>
      <c r="B403">
        <v>1</v>
      </c>
      <c r="C403" s="37" t="e">
        <f>セルフチェックのまとめ!U17</f>
        <v>#DIV/0!</v>
      </c>
      <c r="D403" s="23" t="e">
        <f t="shared" si="156"/>
        <v>#DIV/0!</v>
      </c>
      <c r="E403" s="24"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225</v>
      </c>
      <c r="B404">
        <v>1</v>
      </c>
      <c r="C404" s="37" t="e">
        <f>セルフチェックのまとめ!U14</f>
        <v>#DIV/0!</v>
      </c>
      <c r="D404" s="23" t="e">
        <f t="shared" si="156"/>
        <v>#DIV/0!</v>
      </c>
      <c r="E404" s="24"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セルフチェックのまとめ</vt:lpstr>
      <vt:lpstr>育成指標</vt:lpstr>
      <vt:lpstr>セルフチェック</vt:lpstr>
      <vt:lpstr>Graph Data</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上條　大樹</dc:creator>
  <cp:lastModifiedBy>原　啓吾</cp:lastModifiedBy>
  <cp:lastPrinted>2025-01-23T02:25:00Z</cp:lastPrinted>
  <dcterms:created xsi:type="dcterms:W3CDTF">2017-11-20T05:06:31Z</dcterms:created>
  <dcterms:modified xsi:type="dcterms:W3CDTF">2025-03-04T05:43:51Z</dcterms:modified>
</cp:coreProperties>
</file>